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IDIPRON\Mapas de Riesgos\CORTE DICIEMBRE 2024\"/>
    </mc:Choice>
  </mc:AlternateContent>
  <xr:revisionPtr revIDLastSave="0" documentId="8_{62DC3E26-8952-428A-B400-F5C51717C739}" xr6:coauthVersionLast="47" xr6:coauthVersionMax="47" xr10:uidLastSave="{00000000-0000-0000-0000-000000000000}"/>
  <bookViews>
    <workbookView xWindow="-120" yWindow="-120" windowWidth="29040" windowHeight="15840" xr2:uid="{00000000-000D-0000-FFFF-FFFF00000000}"/>
  </bookViews>
  <sheets>
    <sheet name="Riesgo 1" sheetId="1" r:id="rId1"/>
    <sheet name="Riesgo 2" sheetId="3" r:id="rId2"/>
    <sheet name="Riesgo 3" sheetId="5" r:id="rId3"/>
    <sheet name="Riesgo 4"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3" roundtripDataChecksum="Cac+Ekv1vAfXlz9nwQTeZgcc/iB9pe8+pF+ZtRa933Y="/>
    </ext>
  </extLst>
</workbook>
</file>

<file path=xl/calcChain.xml><?xml version="1.0" encoding="utf-8"?>
<calcChain xmlns="http://schemas.openxmlformats.org/spreadsheetml/2006/main">
  <c r="L22" i="7" l="1"/>
  <c r="L21" i="7"/>
  <c r="L20" i="7"/>
  <c r="L19" i="7"/>
  <c r="L18" i="7"/>
  <c r="L17" i="7"/>
  <c r="L16" i="7"/>
  <c r="M16" i="7" s="1"/>
  <c r="M19" i="7" s="1"/>
  <c r="G16" i="7"/>
  <c r="H16" i="7" s="1"/>
  <c r="L22" i="5"/>
  <c r="L21" i="5"/>
  <c r="L20" i="5"/>
  <c r="L19" i="5"/>
  <c r="L18" i="5"/>
  <c r="L17" i="5"/>
  <c r="L16" i="5"/>
  <c r="M16" i="5" s="1"/>
  <c r="M19" i="5" s="1"/>
  <c r="G16" i="5"/>
  <c r="H16" i="5" s="1"/>
  <c r="L22" i="3"/>
  <c r="L21" i="3"/>
  <c r="L20" i="3"/>
  <c r="L19" i="3"/>
  <c r="L18" i="3"/>
  <c r="L17" i="3"/>
  <c r="L16" i="3"/>
  <c r="M16" i="3" s="1"/>
  <c r="M19" i="3" s="1"/>
  <c r="G16" i="3"/>
  <c r="H16" i="3" s="1"/>
  <c r="L21" i="1"/>
  <c r="L20" i="1"/>
  <c r="L19" i="1"/>
  <c r="L18" i="1"/>
  <c r="L17" i="1"/>
  <c r="L16" i="1"/>
  <c r="M16" i="1" s="1"/>
  <c r="M19" i="1" s="1"/>
  <c r="G16" i="1"/>
  <c r="H16" i="1" s="1"/>
  <c r="O19" i="1" l="1"/>
  <c r="P16" i="1"/>
  <c r="O19" i="3"/>
  <c r="P16" i="3"/>
  <c r="O19" i="5"/>
  <c r="P16" i="5"/>
  <c r="O19" i="7"/>
  <c r="P16" i="7"/>
  <c r="Q19" i="7" l="1"/>
  <c r="R16" i="7" s="1"/>
  <c r="S16" i="7" s="1"/>
  <c r="T16" i="7" s="1"/>
  <c r="O16" i="7"/>
  <c r="Q19" i="5"/>
  <c r="R16" i="5" s="1"/>
  <c r="S16" i="5" s="1"/>
  <c r="T16" i="5" s="1"/>
  <c r="O16" i="5"/>
  <c r="Q19" i="3"/>
  <c r="R16" i="3" s="1"/>
  <c r="S16" i="3" s="1"/>
  <c r="T16" i="3" s="1"/>
  <c r="O16" i="3"/>
  <c r="Q19" i="1"/>
  <c r="R16" i="1" s="1"/>
  <c r="S16" i="1" s="1"/>
  <c r="T16" i="1" s="1"/>
  <c r="O16" i="1"/>
</calcChain>
</file>

<file path=xl/sharedStrings.xml><?xml version="1.0" encoding="utf-8"?>
<sst xmlns="http://schemas.openxmlformats.org/spreadsheetml/2006/main" count="384" uniqueCount="145">
  <si>
    <t>DIRECCIONAMIENTO ESTRATÉGICO</t>
  </si>
  <si>
    <t>CÓDIGO</t>
  </si>
  <si>
    <t>E-DES-FT-020</t>
  </si>
  <si>
    <t>VERSIÓN</t>
  </si>
  <si>
    <t>02</t>
  </si>
  <si>
    <t>MAPA DE RIESGOS DE CORRUPCIÓN</t>
  </si>
  <si>
    <t>PÁGINA</t>
  </si>
  <si>
    <t xml:space="preserve">1 de 1 </t>
  </si>
  <si>
    <t>VIGENTE DESDE</t>
  </si>
  <si>
    <t>PROCESO</t>
  </si>
  <si>
    <t>PROCESOS MISIONALES</t>
  </si>
  <si>
    <t>FECHA DE ACTUALIZACIÓN</t>
  </si>
  <si>
    <t>OBJETIVO DEL PROCESO</t>
  </si>
  <si>
    <t>FORMULACIÓN</t>
  </si>
  <si>
    <t>1 SEGUIMIENTO</t>
  </si>
  <si>
    <t>2 SEGUIMIENTO</t>
  </si>
  <si>
    <t>3 SEGUIMIENTO</t>
  </si>
  <si>
    <t>ALCANCE DEL PROCESO</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</si>
  <si>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</si>
  <si>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</si>
  <si>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</si>
  <si>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</si>
  <si>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</si>
  <si>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</si>
  <si>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</si>
  <si>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</si>
  <si>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</si>
  <si>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</si>
  <si>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</si>
  <si>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</si>
  <si>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</si>
  <si>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</si>
  <si>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</si>
  <si>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</si>
  <si>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</si>
  <si>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</si>
  <si>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</si>
  <si>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</si>
  <si>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</si>
  <si>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</si>
  <si>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</si>
  <si>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</si>
  <si>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</si>
  <si>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</si>
  <si>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</si>
  <si>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</si>
  <si>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</si>
  <si>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</si>
  <si>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</si>
  <si>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</si>
  <si>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</si>
  <si>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</si>
  <si>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</si>
  <si>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</si>
  <si>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</si>
  <si>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</si>
  <si>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</si>
  <si>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 Inobservancia por parte de los equipos psicosociales a los procedimientos y controles establecidos.
* Ausencia o debilidad en el seguimiento y controles que se realizan sobre las acciones desarrolladas y evidencias presentadas por los equipos.</t>
  </si>
  <si>
    <t xml:space="preserve">Manipulación y alteración de la información de los NNAJ por parte de los funcionarios y/o contratistas del proceso misional para beneficiar o priorizar en la prestación de los servicios a un beneficiario que no cumplen con los criterios requeridos. </t>
  </si>
  <si>
    <t xml:space="preserve">
* Favorecimiento por parte del equipo humano a cargo del proceso de postulación de jóvenes y verificación de cumplimiento de criterios, para vinculación a  actividades de corresponsabilidad.</t>
  </si>
  <si>
    <t>MUY BAJA</t>
  </si>
  <si>
    <t>MODERADO</t>
  </si>
  <si>
    <r>
      <rPr>
        <sz val="12"/>
        <color rgb="FF000000"/>
        <rFont val="Times New Roman"/>
      </rPr>
      <t xml:space="preserve">
</t>
    </r>
    <r>
      <rPr>
        <b/>
        <sz val="12"/>
        <color rgb="FF000000"/>
        <rFont val="Times New Roman"/>
      </rPr>
      <t xml:space="preserve">Gerencia de Capacidades - Educación
</t>
    </r>
    <r>
      <rPr>
        <sz val="12"/>
        <color rgb="FF000000"/>
        <rFont val="Times New Roman"/>
      </rPr>
      <t xml:space="preserve">
1. El funcionario o contratista líder del componente de educación verifica los documentos de los AJ, cada semestre y los presenta a la Comisión de Evaluación y Promoción en el formato </t>
    </r>
    <r>
      <rPr>
        <b/>
        <sz val="12"/>
        <color rgb="FF000000"/>
        <rFont val="Times New Roman"/>
      </rPr>
      <t>M-PSS-FT-039.</t>
    </r>
    <r>
      <rPr>
        <sz val="12"/>
        <color rgb="FF000000"/>
        <rFont val="Times New Roman"/>
      </rPr>
      <t xml:space="preserve"> Si el joven no cumple con la documentación entregada se rechaza para promoción y si cumple se pasa para validación en Comisión de Evaluación Escuela Pedagógica Integral IDIPRON.
2. El responsable de la secretaría académica de la dimensión de educación realiza seguimiento semestral a los formatos de comisión y evaluación, realizado a través de drive del correo secretariacademica@idipron.gov.co, constatando que la documentación entregada corresponde a los casos de NNAJ aprobados en la misma. Si el joven no cumple con la documentación entregada se rechaza para promoción y si cumple se pasa para validación en Comisión de Evaluación Escuela Pedagógica Integral IDIPRON.
</t>
    </r>
    <r>
      <rPr>
        <b/>
        <sz val="12"/>
        <color rgb="FF000000"/>
        <rFont val="Times New Roman"/>
      </rPr>
      <t xml:space="preserve">
Gerencia de Capacidades - Espiritualidad: 
</t>
    </r>
    <r>
      <rPr>
        <sz val="12"/>
        <color rgb="FF000000"/>
        <rFont val="Times New Roman"/>
      </rPr>
      <t xml:space="preserve">3. El Funcionario o Contratista  líder de la dimensión de espiritualidad verifica mensualmente la veracidad del registro de las actividades con los NNAJ en los formatos y cargue de la información en el SIMI, a fin de establecer el cumplimiento de las cláusulas de custodia y manejo de la información documentado en formato Acta M-GDO-FT-004.
</t>
    </r>
    <r>
      <rPr>
        <b/>
        <sz val="12"/>
        <color rgb="FF000000"/>
        <rFont val="Times New Roman"/>
      </rPr>
      <t xml:space="preserve">Gerencia de Estratégia de Corresponsabilidad - Coordinadores de Convenios
</t>
    </r>
    <r>
      <rPr>
        <sz val="12"/>
        <color rgb="FF000000"/>
        <rFont val="Times New Roman"/>
      </rPr>
      <t xml:space="preserve">
4. Los Coordinadores de cada convenio, revisan mensualmente el "Informe Final para la Concesión de Estímulo de Corresponsabilidad M-PSS-FT-045" generado por el Equipo de Consolidación de Estímulos de Corresponsabilidad - ECEC, validando que la información corresponda con las asistencias registradas en cada convenio. Los resultados de la revisiòn son consignados en formato de Acta A-GDO-FT-004</t>
    </r>
  </si>
  <si>
    <t>¿Existe un responsable asignado a la ejecución del control?</t>
  </si>
  <si>
    <t>ASIGNADO</t>
  </si>
  <si>
    <t>FUERTE (SIEMPRE SE EJECUTA)</t>
  </si>
  <si>
    <t>DIRECTAMENTE</t>
  </si>
  <si>
    <t>REDUCIR EL RIESGO</t>
  </si>
  <si>
    <t xml:space="preserve">* Observando el debido proceso, informar la situación al superior inmediato y a la Subdirección de Lineamientos y Politicas  acompañado de los documentos que soportan la manipulación o alteración, para que se tomen las acciones pertinentes y se ponga en conocimiento de las autoridades compententes.
</t>
  </si>
  <si>
    <t>La Subdireccion de Lineamientos y Politicas realizará una Capacitación trimestral con los responsables del registro de actividades de las unidades con el fin de consientizar sobre la  importancia del buen manejo y diligenciamiento de los formatos que evidencian los servicios prestados a los NNAJ y su registro en el SIMI, documentandola en Acta M-GDO-FT-004.</t>
  </si>
  <si>
    <t>1 de septiembre a 31 de diciembre de 2024</t>
  </si>
  <si>
    <t>CONTROL 1 Y 2 
No es posible aprobar y/o ratificar el enunciado correspondiente
Lo anterior, toda vez que esa realidad ya no existe desde el mes de septiembre de 2024 la EPI cerró todo tipo de operación según lo establecido por la SED que es el ente rector para la educación formal en la ciudad.
Al respecto, es necesario informar que, una vez revisado el proceso de seguimiento a Mapas de Corrupción del Componente de Educación, se encontró:
La necesidad de ajustar el mapa de 2024 en curso, según lo acordado en reunión de fecha 18/10/2024 de nuestra profesional líder SIGID Johana León y Liliana Castellanos del equipo de la subdirección. Se adjunta acta, donde se precisa que, debido al proceso de regularización de la Estrategia de Formación Académica, con el colegio "madre" IED Gerardo Paredes en el marco de la alianza con la SED.
En concreto, en el actual mapa, se menciona el colegio EPI del IDIPRON el cual cesó operaciones en el mes de septiembre de 2024 y, los procesos a éste colegio asociados, hay que actualizarlos y/o eliminar formatos que ya no aplican para la gestión educativa en curso. Conceptos de comisión, boletines, registro para comisión, entre otros, ya no son vigentes al día de hoy ni en 2024.
Se precisa que los procesos necesarios de ajuste de información y/o formatos, se deben realizar a la mayor brevedad, pues se cuenta con información para reportar, pero falta el ajuste referido. Esperamos avanzar con ustedes en enero de 2025.dad</t>
  </si>
  <si>
    <t>N/A</t>
  </si>
  <si>
    <r>
      <rPr>
        <b/>
        <u/>
        <sz val="12"/>
        <color rgb="FF000000"/>
        <rFont val="Times New Roman"/>
      </rPr>
      <t xml:space="preserve">ACCIONES A IMPLEMENTAR PARA EL FORTALECIMIENTO:
</t>
    </r>
    <r>
      <rPr>
        <sz val="12"/>
        <color rgb="FF000000"/>
        <rFont val="Times New Roman"/>
      </rPr>
      <t xml:space="preserve">no se presentan evidencias de acciones para el fortalecimiento.  
Se realizan las Siguientes Observaciones a los controles: 
CONTROL 1 Y CONTROL 2:
EL proceso indica que el control 1 y 2 no les aplica, desde septiembre de 2024.
Se recomienda al proceso, que en las situaciones doonde se considere que el riesgo no corresponde se debe solicitar el alcance a OAP, para iniciar las mesas de trabajo cuanto antes.
CONTROL 3: se revisan las actas y se evidencia que corresponden alos meses de septiembre, octubre, noviembre y diciembre, y adicioanl esta soprotada con el seguimiento a las UPIS de Santa Lucia, Conservatorio, Oasis, Servita y Perdomo  
CONTROL 4: se evidencias los correos de confirmación enviados por la ECEC, de los meses de Agosto, Septiembre, Noviembre y Diciembre, no se evidencia del mes del octubre, siendo el control de periodicidad mensueal. 
por otro lado los informes en el formato M-PSS-FT-045, solo se evidencia de los meses de agosto y septiembre, siendo estos tambien definidos con periodicidad mensual, </t>
    </r>
  </si>
  <si>
    <r>
      <rPr>
        <b/>
        <sz val="12"/>
        <color rgb="FF000000"/>
        <rFont val="Times New Roman"/>
      </rPr>
      <t xml:space="preserve">
</t>
    </r>
    <r>
      <rPr>
        <sz val="12"/>
        <color rgb="FF000000"/>
        <rFont val="Times New Roman"/>
      </rPr>
      <t xml:space="preserve">
</t>
    </r>
    <r>
      <rPr>
        <b/>
        <sz val="12"/>
        <color rgb="FF000000"/>
        <rFont val="Times New Roman"/>
      </rPr>
      <t xml:space="preserve">Gerencia de Capacidades - Educación
</t>
    </r>
    <r>
      <rPr>
        <sz val="12"/>
        <color rgb="FF000000"/>
        <rFont val="Times New Roman"/>
      </rPr>
      <t xml:space="preserve">
CONTROL 1 Y CONTROL 2: Se reportó que durante este periodo no se dio aplicación a la actividad de control, debido a que la Escuela Pedagógica Integral IDIPRON. no realizo operaciones educativas desde el mes de septiembre.
Se recomienda al proceso, realizar las mesas de trabajo necesarias con el acompañamiento de la OAP, a fin de ajustar los riesgos y las actividades de control.
</t>
    </r>
    <r>
      <rPr>
        <b/>
        <sz val="12"/>
        <color rgb="FF000000"/>
        <rFont val="Times New Roman"/>
      </rPr>
      <t xml:space="preserve">Gerencia de Capacidades - Espiritualidad: 
</t>
    </r>
    <r>
      <rPr>
        <sz val="12"/>
        <color rgb="FF000000"/>
        <rFont val="Times New Roman"/>
      </rPr>
      <t xml:space="preserve">
CONTROL 3: Se evidenció la ejecución de la actividad de control con las actas del periodo (septiembre a diciembre) y los seguimientos a las UPIS de Santa Lucia, Conservatorio, Oasis, Servita y Perdomo.
</t>
    </r>
    <r>
      <rPr>
        <b/>
        <sz val="12"/>
        <color rgb="FF000000"/>
        <rFont val="Times New Roman"/>
      </rPr>
      <t xml:space="preserve">Gerencia de Estratégica de Corresponsabilidad - Coordinadores de Convenios
</t>
    </r>
    <r>
      <rPr>
        <sz val="12"/>
        <color rgb="FF000000"/>
        <rFont val="Times New Roman"/>
      </rPr>
      <t xml:space="preserve">
CONTROL 4: Se evidenció la ejecución de la actividad de control con los correos de confirmación enviados por el Equipo de Consolidación de Estímulos de Corresponsabilidad en los meses de agosto, septiembre, noviembre y diciembre, sin embargo, no se aportó el del mes de octubre y solo se cargaron los informes finales para la Concesión de Estímulo de Corresponsabilidad M-PSS-FT-045 de los meses de agosto y septiembre, 
Se recomienda al proceso, aportar todos los soportes documentales que den cuenta de la realización de las actividades en la periodicidad establecida.
ACCIONES PARA EL FORTALECIMIENTO: No se aportó evidencia que dé cuenta de la ejecución de la actividad para el fortalecimiento.
No se materializo el riesgo</t>
    </r>
  </si>
  <si>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</si>
  <si>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</si>
  <si>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</si>
  <si>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</si>
  <si>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</si>
  <si>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</si>
  <si>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Detectar</t>
  </si>
  <si>
    <t xml:space="preserve">¿SE MATERIALIZO EL RIESGO DURANTE EL PERIODO?  
</t>
  </si>
  <si>
    <t>PRODUCTO O REGISTRO QUE QUEDA DE LA EJECUCIÓN DE LAS ACCIONES PARA FORTALECER EL RIESGO</t>
  </si>
  <si>
    <t>Control 3, Espiritualidad: Se realizó revisión de los formatos talleres educativos realizados por los contratistas y su registro en SIMI durante los meses de septiembre a diciembre 2024, con el fin de hacer seguimiento a la custodia y manejo de información de los NNAJ., por medio de acta de reunión. Se adjuntan 4 actas.</t>
  </si>
  <si>
    <t>NO SE MATERIALIZÓ EL RIESGO EN EL PERIODO</t>
  </si>
  <si>
    <t>¿La fuente de información que se utiliza en el desarrollo del control es información confiable que permita mitigar el riesgo?</t>
  </si>
  <si>
    <t>CONFIABLE</t>
  </si>
  <si>
    <t>Control 4
Los coordiandores revisan y validan la informacion emitida por el Equipo de Consolidación de Estímulos de Corresponsabilidad -ECEC y confirman mediante correo electronico, desde la Gerencia de estrategias de correposnsabilidad los pofesionales correspondientes  elaboran las actas   conforme el porcedimienta de cargue de planillas y consolidacion de estimulos de correposnsabilidad  M-PSS-IN-003
Gerencia de Estrategia de Corresponsabilidad:
Mensualmente se realiza la verificacion delformato M-PSS-FT-045 que es el consilidadode estimulo de corresponsabilidad versus planillas de asistencia en fisico constatando que coincida la asistencia con el consolidado remitido. Esta accion la realiza el contratista designado para tal fin.</t>
  </si>
  <si>
    <t>los coordinadores revisan las bases de concesion de estimulos remitidos por el ECEC generando aprobaciones, ajutes y/o observaciones con el fin de consolidar el resultado final, las resoluciones de reconocimiento y el acta de control de la gerencia de estrategias de corresponsabilidad</t>
  </si>
  <si>
    <t>¿Las observaciones, desviaciones o diferencias identificadas como resultados de la ejecución del control son investigadas y resueltas de manera oportuna?</t>
  </si>
  <si>
    <t>SE INVESTIGAN Y SE RESUELVEN OPORTUNAMENTE</t>
  </si>
  <si>
    <t>NO</t>
  </si>
  <si>
    <t>Capacitación registrada en formato de Acta A-GDO-FT-004</t>
  </si>
  <si>
    <t>SI</t>
  </si>
  <si>
    <t>OBSERVACIONES OFICINA DE          CONTROL INTERNO</t>
  </si>
  <si>
    <t>* Omisión por parte de las Upis en la verificación  de las cantidades especificadas en las remisiones hechas por el proveedor contra la programación enviada desde el Economato. 
* En algunos productos las porciones entregadas pueden superar lo programado debido a cortes y presentaciones específicas, que no pueden ser menores a las requeridas.
* El no cumplimiento de la minuta al reducir las porciones a los NNAJ.
* Desactualización del cargue de asistencias en el Sistema de Información Misional SIMI, por parte de las Upi. 
* Incumplimiento del lineamiento establecido respecto al personal autorizado para el suministro de alimentación, con fundamento en su acompañamiento pedagógico a los NNAJ.
* Posibles debilidades en el control realizado sobre los bienes y recursos de transporte, destinados para el goce efectivo de los derechos de los NNAJ.
* Posible manipulación de las Terminales de Carga Asistida -TCA de las tarjetas tullave, por parte de los AJ y/o personal no autorizado para ello.
* Recarga de tarjetas TuLlave no personalizadas de los AJ o de personal no vinculado al Modelo Pedagógico, por parte de la persona encargada de las  Terminales de Carga Asistida -TCA.</t>
  </si>
  <si>
    <t>Desvío de los recursos de alimentación y de transporte destinados para los NNAJ por parte de los funcionarios y/o contratistas del proceso misional para beneficio propio o de un tercero</t>
  </si>
  <si>
    <t>Pérdida de recursos de la entidad.
Hallazgos por parte de entes de control internos y externos.
Ejecución anticipada de recursos que generan un posible déficit y la nececesidad de adiciones o nueva contratación  de los mismos.
Incumplimiento de las metas establecidas en el Proyecto.
Sanciones disciplinarias para la entidad.
Procesos penales, disciplinarios y fiscales.
* Pérdida de recursos de la Entidad.
* Hallazgos por parte de  entes de control internos y externos.</t>
  </si>
  <si>
    <t>BAJA</t>
  </si>
  <si>
    <t>MAYOR</t>
  </si>
  <si>
    <r>
      <rPr>
        <b/>
        <sz val="14"/>
        <color rgb="FF000000"/>
        <rFont val="Times New Roman"/>
      </rPr>
      <t>Convenio SITP</t>
    </r>
    <r>
      <rPr>
        <b/>
        <strike/>
        <sz val="14"/>
        <color rgb="FF000000"/>
        <rFont val="Times New Roman"/>
      </rPr>
      <t xml:space="preserve"> 
</t>
    </r>
    <r>
      <rPr>
        <sz val="14"/>
        <color rgb="FF000000"/>
        <rFont val="Times New Roman"/>
      </rPr>
      <t xml:space="preserve">1. El funcionario o contratista responsable de la coordinación del Convenio SITP, verifica semanalmente que la información de las Planillas de Control SITP de las Upi, la reportada por Recaudo Bogotá S.A.S y las asistencias reportadas en SIMI, sean usuarios del IDIPRON del contexto externado, el cual se documenta en Base de Excel seguimiento recargas Tullave  y envía vía correo electrónico solicitud de ajustes a las inconsistencias encontradas en las planillas de control diarias entregadas por los responsables de Unidad; quienes deben indicar por el mismo medio las acciones de mejora realizadas.
</t>
    </r>
    <r>
      <rPr>
        <b/>
        <sz val="14"/>
        <color rgb="FF000000"/>
        <rFont val="Times New Roman"/>
      </rPr>
      <t xml:space="preserve">SUBDIRECCION POBLACIONAL - Profesionales de Apoyo en UPI
</t>
    </r>
    <r>
      <rPr>
        <sz val="14"/>
        <color rgb="FF000000"/>
        <rFont val="Times New Roman"/>
      </rPr>
      <t xml:space="preserve">
2. En las unidades en donde se realiza la preparacion de alimentos, cada vez que se prepara un servicio (desayuno, almuerzo, merienda y cena), el o la jefe / lider de cocina diligencia y firma el formato M-PSS-FT-199 Control de Porciones registrando el numero de porciones preparadas y servidas, los alimentos (ingredientes) utilizados en la preparación y su gramaje, así como el total que corresponde a la multiplicación entre la "Porción individual" y "Número de porciones preparadas y servidas. </t>
    </r>
  </si>
  <si>
    <t>* Observando el debido proceso, informar la situación al superior inmediato y a la Subdirección de Métodos Educativos, acompañado de los documentos que soportan la manipulación o alteración, para que se tomen las acciones pertinentes y se ponga en conocimineto de las autoridades compententes.</t>
  </si>
  <si>
    <t xml:space="preserve">1. El profesional designado por la Subdireccion Poblacional realiza la revision mensual del informe de solicitudes de transporte generado en las Unidades de Protección y en Territorio, a fin de determinar la pertinencia de cada servicio solicitado y su congruencia con las actividades desarrolladas. en caso de detectar solicitudes que no correspondan con las actividades desarrolladas por las unidades o territorio, informa a la Subdirección Poblacional para el seguimiento correspondiente.
2. La Gerente de Inserción Socioeconómica cada vez que sea requerido, revisa las solicitudes de alimentos requeridos por la Funcionaria o Contratista encargada de Formación Técnica - Talleres, verificando su pertinencia de acuerdo al cronograma de actividades programadas. En caso de que apruebe la solicitud envía  correo electrónico al Economato para el despacho de los alimentos. 
</t>
  </si>
  <si>
    <t>01 de septiembre de 2024 al 31 de Dicimebre de 2024</t>
  </si>
  <si>
    <t>31 de dicienbre del 2024</t>
  </si>
  <si>
    <t xml:space="preserve">
CONTROL 1 
En el presente periodo se realizaron 9.827 verificaciones totales por un valor de $75.674.150, entre la información que envía Recaudo Bogotá, las planillas físicas “PLANILLA DE CONTROL SITP M-MEX-FT-003” que diligencian en las UPI´s, y las asistencias en SIMI, encontrando 309 observaciones. Posterior se realizaron las solicitudes vía correo electrónico a las UPI´s de los ajustes de inconsistencias encontradas en las planillas de control SITP, y de las asistencias cruzadas con las recargas de las tarjetas Tullave
</t>
  </si>
  <si>
    <t>Es necesario realizar seguimiento semanal a las recargas de las tarjetas Tullave de los/las AJ, verificando informes de Recaudo Bogotá, planillas físicas “PLANILLA DE CONTROL SITP M-MEX-FT-003”, y asistencias SIMI. Una vez se realizan los cruces de información de Recaudo Bogotá, y la información de las “PLANILLA DE CONTROL SITP M-MEX-FT-003” se envían correos según sea el caso a las UPI´s con inconsistencias presentadas para que se corrijan, y se realiza seguimiento hasta subsanar la novedad encontrada. Por otro lado, se realizan capacitaciones dirigidas a los/las profesionales de apoyo de las UPI´s y las/los auxiliares encargadas(os) de las recargas, que tienen como propósito hacer seguimiento al convenio, despejar dudas sobre el proceso de recarga, y demás temas que se puedan presentar durante la ejecución. En el presente periodo se realizaron dos capacitaciones en septiembre y diciembre de 2024, y una reunión en octubre de seguimiento al convenio</t>
  </si>
  <si>
    <t>CONTROL 1 NO SE MATERIALIZÓ EL RIESGO</t>
  </si>
  <si>
    <r>
      <rPr>
        <sz val="12"/>
        <color rgb="FF000000"/>
        <rFont val="Times New Roman"/>
      </rPr>
      <t xml:space="preserve">EJECUCIÓN DE LAS ACCIONES PARA EL FORTALECIMENTO DEL RIESGO: 
no se presentan evidencias por parte del proceso para verificar lo reportado en la matriz 
</t>
    </r>
    <r>
      <rPr>
        <b/>
        <u/>
        <sz val="12"/>
        <color rgb="FF000000"/>
        <rFont val="Times New Roman"/>
      </rPr>
      <t>CONTROL 1:</t>
    </r>
    <r>
      <rPr>
        <sz val="12"/>
        <color rgb="FF000000"/>
        <rFont val="Times New Roman"/>
      </rPr>
      <t xml:space="preserve"> 
se verifica la información reportada con los correos de seguimiento de los meses de septiembre, octubre, noviembre y diciembre, asi mismo la reunión de seguimiento al convenio SITP durante el mes de octubre y las capacitaciones que se realizaron en septiembre y diciembre, con el fin de subsanar las planillas , explicar como se hace el reporte diario y se comparte el procediiento de recarga de tarjeta tu llave. 
CONTROL 2: 
Se revisa la información en el Sahre point y se verifican 9 carpetas de las UPIS reportadas para seguimiento de l riesgo, en este sentido se revisa la informacion de los meses de septiembre a diciembre y en el interior el contenido de las planillas con código M-PSS-FT-199, donde se evidencia el producto la cantidad y la fecha en que fuern preparados los menús. 
NO SE MATERIALIZÓ EL RIESGO 
</t>
    </r>
  </si>
  <si>
    <r>
      <rPr>
        <sz val="12"/>
        <color rgb="FF000000"/>
        <rFont val="Times New Roman"/>
      </rPr>
      <t xml:space="preserve"> 
</t>
    </r>
    <r>
      <rPr>
        <b/>
        <sz val="12"/>
        <color rgb="FF000000"/>
        <rFont val="Times New Roman"/>
      </rPr>
      <t xml:space="preserve">Convenio SITP 
</t>
    </r>
    <r>
      <rPr>
        <sz val="12"/>
        <color rgb="FF000000"/>
        <rFont val="Times New Roman"/>
      </rPr>
      <t xml:space="preserve">
CONTROL 1: Se evidenció la ejecución de la actividad de control con los correos de seguimiento del periodo (septiembre a diciembre), la base de recargas verificacion Recaudo - SIMI-Planillas fisicas Sep a 28 diciembre,  la reunión de seguimiento al convenio SITP durante el mes de octubre y las capacitaciones que se realizaron en los meses de septiembre y diciembre.
</t>
    </r>
    <r>
      <rPr>
        <b/>
        <sz val="12"/>
        <color rgb="FF000000"/>
        <rFont val="Times New Roman"/>
      </rPr>
      <t xml:space="preserve">SUBDIRECCION POBLACIONAL - Profesionales de Apoyo en UPI
</t>
    </r>
    <r>
      <rPr>
        <sz val="12"/>
        <color rgb="FF000000"/>
        <rFont val="Times New Roman"/>
      </rPr>
      <t xml:space="preserve">
CONTROL 2: Se evidenció la ejecución de la actividad de control con el diligenciamento y firma del formato M-PSS-FT-199 Control de Porciones, en nueve (9)  UPIS para el periodo comprendido entre (septiembre y diciembre)
ACCIONES PARA EL FORTALECIMENTO DEL RIESGO: No se aportó evidencia que dé cuenta de la ejecución de la actividad para el fortalecimiento.
No se materializo el riesgo
Se recomienda al proceso dar aplicabilidad a las acciones para el fortalecimiento y aportar los documentos que sustenten el cumplimiento, durante el periodo establecido.
</t>
    </r>
  </si>
  <si>
    <t>¿SE MATERIALIZO EL RIESGO DURANTE EL PERIODO?</t>
  </si>
  <si>
    <t>* Capacitación registrada en formato de Acta A-GDO-FT-004 y formato Asistencia semanal a formación, prácticas o convenios M-MEX-FT-001. 
* Capacitación registrada en formato Acta A-GDO-FT-004 y formato Registro de Asistencia Comité, Junta, Reunión, Capacitación y/o Actividades de Bienestar A-GDH-FT-010</t>
  </si>
  <si>
    <r>
      <rPr>
        <b/>
        <sz val="10"/>
        <color rgb="FF000000"/>
        <rFont val="Times New Roman"/>
      </rPr>
      <t xml:space="preserve">CONTROL 2
</t>
    </r>
    <r>
      <rPr>
        <sz val="10"/>
        <color rgb="FF000000"/>
        <rFont val="Times New Roman"/>
      </rPr>
      <t xml:space="preserve">Se cargaron al drive compartido las acciones correspondientes al Riesgo 2 Control 2 correspondientes al formato M-PSS-FT-199 Control de Porciones, diligenciado por jefe de cocina de cada unidad y aprobado por la ingeniera de alimentos, en la gran mayoria de unidades se realiza cargue del formato digital, dejando como evidencia el diligencamiento de este, labor que corresponde a la chef de cocina de la unidad o auxiar administrativo de cocina la revison y firma final depende del equipo de ingenieras de alimentos. </t>
    </r>
  </si>
  <si>
    <t>CONTROL 2 NO SE MATERIALIZÓ EL RIESGO</t>
  </si>
  <si>
    <t>¿Se deja evidencia o rastro de la ejecución del control que permita a cualquier tercero con la evidencia llegar a la misma conclusión?</t>
  </si>
  <si>
    <t>COMPLETA</t>
  </si>
  <si>
    <t>d</t>
  </si>
  <si>
    <t>* Proyección de insumos y equipamientos que no se ajustan a las necesidades presentadas 
* Tiempos de entrega de materiales e insumos que no coinciden con la programación. 
* Influencia en la distribución de los insumos y/o elementos por profesionales o personal  a cargo de los mismos.
* Falencias en el registro y control de herramientas,  elementos, materiales, equipamentos e insumos entregados para el  desarrollo de las actividades
* Alteración de la información registrada para el control de entradas y salidas de insumos.
* Baja apropiación de los NNAJ sobre el cuidado y uso adecuado de los insumos entregados.
* Ausencia o debilidad en el seguimiento y controles que se realizan sobre las acciones desarrolladas y evidencias presentadas por los equipos, donde se verifique el uso de los recursos.
* Debilidades en el control del uso de las instalaciones de las  UPI  en actividades que no responden la misionalidad del Instituto.</t>
  </si>
  <si>
    <t xml:space="preserve">
Sustracción o desvío, de elementos, materiales, herramientas, insumos, recursos, bienes y equipamentos destinados al proceso de atención integral de los NNAJ, por parte de los funcionarios y/o contratistas de los procesos misionales, para beneficio propio o de personas no vinculadas al Instituto.</t>
  </si>
  <si>
    <t>* Deficiencia en la existencia de insumos para el cumplimiento de la atención que se requiere.
* Hallazgos de los entes de control.
 * Desmotivación de las y los NNAJ en la realización las actividades.
* Impacto negativo a la imagen institucional.</t>
  </si>
  <si>
    <r>
      <rPr>
        <b/>
        <sz val="14"/>
        <color rgb="FF000000"/>
        <rFont val="Times New Roman"/>
      </rPr>
      <t xml:space="preserve">Gerencia de Capacidades y Derechos - Área de Salud
</t>
    </r>
    <r>
      <rPr>
        <sz val="14"/>
        <color rgb="FF000000"/>
        <rFont val="Times New Roman"/>
      </rPr>
      <t xml:space="preserve">
1. El auxiliar administrativo del componente de Salud realiza la verificación semestral a las áreas de enfermería y odontología de los insumos entregados, contra la información registrada en las planillas en físico y en el SIMI de los servicios prestados,  dejando como evidencia de la verificación el formato Acta de Reunión A-GDO-FT-004.
</t>
    </r>
    <r>
      <rPr>
        <b/>
        <sz val="14"/>
        <color rgb="FF000000"/>
        <rFont val="Times New Roman"/>
      </rPr>
      <t xml:space="preserve">Espiritualidad
</t>
    </r>
    <r>
      <rPr>
        <sz val="14"/>
        <color rgb="FF000000"/>
        <rFont val="Times New Roman"/>
      </rPr>
      <t xml:space="preserve">
2. El funcionario o contratista de la dimensión de Espiritualidad realiza seguimiento mensual al uso efectivo de estos recursos entregados, mediante la revisión de formatos de ENTREGA DE ELEMENTOS DE CONSUMO A SERVIDORES A-GIAE-FT-018,  frente a los recursos usados descritos en los talleres realizados, documentando las observaciones, inconsistencias o resultados en el formato acta de reunión (A-GDO-FT-004).  
</t>
    </r>
  </si>
  <si>
    <t>* Observando el debido proceso, informar la situación al superior inmediato y a la Gerencia de recursos Físicos, acompañado de los documentos que soportan la manipulación o alteración, para que se tomen las acciones pertinentes y se ponga en conocimineto de las autoridades compententes.</t>
  </si>
  <si>
    <t xml:space="preserve">Realizar una capacitaciona a los talleristas y enfermeras con el fin de concientizarlos (as) sobre el adecuado uso de los implementos. </t>
  </si>
  <si>
    <t>01 de septiembre al 31 de diciembre de 2024</t>
  </si>
  <si>
    <t xml:space="preserve">Teniendo en cuenta el reporte de la ejecución de los controles en los respectivos seguimientos realizados a las UPI´S mediante el seguimiento a los perfiles sanitarios de las cocinas y panaderias del IDIRON, de manera artículada con el equipo de seguridad alimentaria, se realizaron recorridos por las diferentes secciones de las unidades, a fin de verificar el cumplimiento de los requisitos higienicos en salud, seguridad de los equipos, saneamiento, calidad y personal idoneo en manipulación de alimentos, acorde con lo establecido en la Resolución 2674 de 2013 emanada del Ministerio de Salud y protección social, los lineamientos establecidos por la Institución (IDIPRON) enmarcados en la misión,  vision  metas, objetivos y  calidad, asi como las demás normas vigentes.                                                     Asi mismo, se realizan procesos de capacitación sensibilización y manejo de buenas prácticas de manufactura por parte del equipo de seguridad alimentaria en pro del fortalecimiento de las acciones desarrolladas día a día.           Igualmente de los hallazgos encontrados  se deja reportado un plan de mejoramiento, y los responsables de cada unidad los reportan a la plaraforma ARANDA, con el fin de subsanarlos y de esta manera cumplir con los objetivos propuestas de brindar una mejor atención a la población objetivo (NNJA)        </t>
  </si>
  <si>
    <t xml:space="preserve">Se realiza el seguimiento al perfil sanitario de cada unidad mes a mes, y se realizaron mesas de trabajo de manera integral con las areas involucradas en el proceso  a fin de determinar, cuales de los hallazgos reportados en el plan de mejoramiento se han superado, y si hay hallazgos reportados por la Secretaría de salud priorizarlos a fin de potencializar de manera integral su materialización.
</t>
  </si>
  <si>
    <t>NO SE MATERIALIZÓ EL RIESGO</t>
  </si>
  <si>
    <t>Si bien en este momento se viene cumpliendo con lo establecido por la Institución por parte de las UPI´S en la atención de Niños, Niñas, Jovenes y Adolecentes (NNJA), no se descarta la posibilidad de que se presente el riesgo en las cocinas y panaderias debido al manejo de los equipos, los inflamables que se manipulan especificamente las estufas a gas, bien sea por fallas, escapes o desgaste en las flautas, taponamiento en las tuberias debido a la cantidad de alimentos que se manipulan, manejo  saneamiento y tratamiento del agua con resultados aptos para el consumo humano con resultados micro-biológicos y  fisico-quimico aptos para la preparación de alimentos. y que el personal cumpla con la normatividad vigente para manipulacion de los mismos.                                                     Por ello se hace necesario   tener los equipos y las infraestructuras al día, y muy encuenta los conceptos reportados por la Secretaria de Salud y los conceptos y hallazgos reportados por el equipo de seguridad alimentaria en el Plan de Mejoramiento</t>
  </si>
  <si>
    <r>
      <rPr>
        <b/>
        <u/>
        <sz val="12"/>
        <color rgb="FF000000"/>
        <rFont val="Times New Roman"/>
      </rPr>
      <t xml:space="preserve">EJECUCIÓN DE LAS ACCIONES PARA EL FORTALECIMENTO DEL RIESGO: 
</t>
    </r>
    <r>
      <rPr>
        <sz val="12"/>
        <color rgb="FF000000"/>
        <rFont val="Times New Roman"/>
      </rPr>
      <t xml:space="preserve">se revisa el seguimiento al perfil sanitario de cada unidad mes a mes, y se realizaron mesas de trabajo, sin embargo es un acta que no define a quin fue presetnada y unicamente es firmada por la delegada SIGID, adicional, se encuentra en formato WORD. 
</t>
    </r>
    <r>
      <rPr>
        <b/>
        <u/>
        <sz val="12"/>
        <color rgb="FF000000"/>
        <rFont val="Times New Roman"/>
      </rPr>
      <t xml:space="preserve">CONTROL 1: 
</t>
    </r>
    <r>
      <rPr>
        <sz val="12"/>
        <color rgb="FF000000"/>
        <rFont val="Times New Roman"/>
      </rPr>
      <t xml:space="preserve">Se revisan 14 actas de las UPIS monitoreadas y 4 compilados de los meses de septiembre, octubre, noviembre y diciembre, donde se evidencia el seguimiento a las upis y la semaforización de los medicamentos. 
</t>
    </r>
    <r>
      <rPr>
        <b/>
        <u/>
        <sz val="12"/>
        <color rgb="FF000000"/>
        <rFont val="Times New Roman"/>
      </rPr>
      <t xml:space="preserve">CONTROL 2: 
</t>
    </r>
    <r>
      <rPr>
        <sz val="12"/>
        <color rgb="FF000000"/>
        <rFont val="Times New Roman"/>
      </rPr>
      <t xml:space="preserve">no se encuentran evidencias dentro de la carpeta de control 2
El proceso indica que lso recursos utilizados fueron propios por tal razón no se requiere la aplicación del control
</t>
    </r>
  </si>
  <si>
    <r>
      <rPr>
        <sz val="12"/>
        <color rgb="FF000000"/>
        <rFont val="Times New Roman"/>
      </rPr>
      <t xml:space="preserve">
</t>
    </r>
    <r>
      <rPr>
        <b/>
        <sz val="12"/>
        <color rgb="FF000000"/>
        <rFont val="Times New Roman"/>
      </rPr>
      <t xml:space="preserve">Gerencia de Capacidades y Derechos - Área de Salud
</t>
    </r>
    <r>
      <rPr>
        <sz val="12"/>
        <color rgb="FF000000"/>
        <rFont val="Times New Roman"/>
      </rPr>
      <t xml:space="preserve">
CONTROL 1: se evidenció la ejecución de la actividad de control con 14 actas de las UPIS con seguimiento  
</t>
    </r>
    <r>
      <rPr>
        <b/>
        <sz val="12"/>
        <color rgb="FF000000"/>
        <rFont val="Times New Roman"/>
      </rPr>
      <t xml:space="preserve">Espiritualidad
</t>
    </r>
    <r>
      <rPr>
        <sz val="12"/>
        <color rgb="FF000000"/>
        <rFont val="Times New Roman"/>
      </rPr>
      <t xml:space="preserve">
CONTROL 2: No se aportó evidencia que dé cuenta de la ejecución de la actividad de control, sin embargo el proceso indica que "</t>
    </r>
    <r>
      <rPr>
        <i/>
        <sz val="11"/>
        <color rgb="FF000000"/>
        <rFont val="Times New Roman"/>
      </rPr>
      <t>no se realiza el control sobre el  uso efectivo de los recursos teniendo en cuenta que los dinamizadores y gestores del Componente utilizaron recursos/elementos propios (personales) para las actividades con los NNAJ durante los meses de septiembre a diciembre 2024</t>
    </r>
    <r>
      <rPr>
        <sz val="11"/>
        <color rgb="FF000000"/>
        <rFont val="Times New Roman"/>
      </rPr>
      <t xml:space="preserve">"
</t>
    </r>
    <r>
      <rPr>
        <sz val="12"/>
        <color rgb="FF000000"/>
        <rFont val="Times New Roman"/>
      </rPr>
      <t xml:space="preserve">
ACCIONES PARA EL FORTALECIMENTO DEL RIESGO:  se evidenció la ejecución de la actividad de control con el acta de seguimiento al perfil sanitario de cada unidad.
No se materializo el riesgo.</t>
    </r>
  </si>
  <si>
    <t xml:space="preserve"> Espiritualidad:  No se realiza el control sobre el  uso efectivo de los recursos teniendo en cuenta que los dinamizadores y gestores del Componente utilizaron recursos/elementos propios (personales) para las actividades con los NNAJ durante los meses de septiembre a diciembre 2024</t>
  </si>
  <si>
    <t>Acta de reunión en formato Acta A-GDO-FT-004</t>
  </si>
  <si>
    <t>No revisión periodica de la gestión de  los operadores de los baños públicos 
Falta de controles a los  recaudadores
Falta de capacitaciones para el uso de los formatos establecidos
Falta de mantenimiento de las maquinas registradoras</t>
  </si>
  <si>
    <t>Sustracción o desvío, de los dineros recaudados en el convenio de Baños Públicos, por parte de los beneficiarios, funcionarios y/o contratistas que participan en el recaudo,  para beneficio propio o de personas no vinculadas al Instituto.</t>
  </si>
  <si>
    <t>MEDIA</t>
  </si>
  <si>
    <t xml:space="preserve">CONVENIO BAÑOS PÚBLICOS
El coordinador del convenio de baños públicos, diariamente realiza la revisión del formato Consolidado de Recaudo Diario Baños Públicos M-PSS-FT-063 verificando que los valores registrados en el formato coincidan con los registrados por el operador de cada punto en el formato Planilla control de consignación - recaudo baños públicos M-PSS-FT 060,  en el formato Planilla Control de Consignación Recaudo - M-PSS-FT 061 y  en el Recibo de Consignación de la  Entidad Financiera. 
En caso de que se presenten variaciones en los valores recaudados y consignados el coordinador del convenio de baños públicos cita al recaudador a fin de establecer la causa de la inconsistencia. 
</t>
  </si>
  <si>
    <t>* Observando el debido proceso, informar la situación a la Gerencia de Estrategias de Corresponsabilidad acompañado de los documentos que soportan la materialización del riesgo, para que se tomen las acciones pertinentes y se ponga en conocimineto de las autoridades compententes.</t>
  </si>
  <si>
    <t>Actualizar los procedimientos relacionados con el Recaudo de Baños Públicos.</t>
  </si>
  <si>
    <t>01 de septiembre al 31 de diciembre del 2024</t>
  </si>
  <si>
    <t>Seguimos adelantando el procedimiento normal diligenciado los formato 060, 061 y posteriormente el 63 con la radicaron de las consignaciones, en este periodo no hubo novedades que materializarán el riesgo.</t>
  </si>
  <si>
    <t>para este seguimiento se reporta la acualziacion /creacion del procedimiento de servicio de baños publicos, y el instructivo de recaudo de baños publicos mejorando la gestion</t>
  </si>
  <si>
    <t>Se ralizo en septiembre reforzamiento en el tema de procedimientde recaudo para todo el personal.</t>
  </si>
  <si>
    <r>
      <t xml:space="preserve">EJECUCIÓN DE LAS ACCIONES PARA EL FORTALECIMENTO DEL RIESGO
</t>
    </r>
    <r>
      <rPr>
        <sz val="12"/>
        <color rgb="FF000000"/>
        <rFont val="Times New Roman"/>
      </rPr>
      <t xml:space="preserve">se revisan las evidencias y son consecuente con lo relacionado en la matriz, la actualización del procedimiento y las evidencias de capacitaciones de reacudo. 
</t>
    </r>
    <r>
      <rPr>
        <b/>
        <u/>
        <sz val="12"/>
        <color rgb="FF000000"/>
        <rFont val="Times New Roman"/>
      </rPr>
      <t xml:space="preserve">CONTROL 1:
</t>
    </r>
    <r>
      <rPr>
        <sz val="12"/>
        <color rgb="FF000000"/>
        <rFont val="Times New Roman"/>
      </rPr>
      <t xml:space="preserve">se revisan las evidencias y son consecuentes con lo relacionado en la matriz, se evidencian los recibos de recaudo de los puntos definidos y adicional el acta con la capacitcón al personal que se encuntra destinado para estar en los puntos de recaudo. </t>
    </r>
  </si>
  <si>
    <r>
      <rPr>
        <sz val="12"/>
        <color rgb="FF000000"/>
        <rFont val="Times New Roman"/>
      </rPr>
      <t xml:space="preserve">
</t>
    </r>
    <r>
      <rPr>
        <b/>
        <sz val="12"/>
        <color rgb="FF000000"/>
        <rFont val="Times New Roman"/>
      </rPr>
      <t xml:space="preserve">CONVENIO BAÑOS PÚBLICOS
</t>
    </r>
    <r>
      <rPr>
        <sz val="12"/>
        <color rgb="FF000000"/>
        <rFont val="Times New Roman"/>
      </rPr>
      <t xml:space="preserve">CONTROL 1: se evidenció la ejecución de la actividad de control con los formatos Planilla Control de Consignación Recaudo - M-PSS-FT 061 consolidados y los recibos de consignación.
ACCIONES PARA EL FORTALECIMENTO DEL RIESGO: Se evidenció la ejecución de la acción de fortalecimiento con la actualización del procedimiento y las evidencias de capacitaciones de recaudo y epps. 
No se materializo el riesgo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</si>
</sst>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1">
    <font>
      <sz val="11"/>
      <color theme="1"/>
      <name val="Calibri"/>
      <scheme val="minor"/>
    </font>
    <font>
      <b/>
      <sz val="10"/>
      <color theme="1"/>
      <name val="Times New Roman"/>
    </font>
    <font>
      <b/>
      <sz val="12"/>
      <color theme="1"/>
      <name val="Times New Roman"/>
    </font>
    <font>
      <sz val="11"/>
      <name val="Calibri"/>
    </font>
    <font>
      <sz val="10"/>
      <color theme="1"/>
      <name val="Times New Roman"/>
    </font>
    <font>
      <sz val="16"/>
      <color theme="1"/>
      <name val="Times New Roman"/>
    </font>
    <font>
      <sz val="14"/>
      <color theme="1"/>
      <name val="Times New Roman"/>
    </font>
    <font>
      <b/>
      <sz val="20"/>
      <color theme="1"/>
      <name val="Calibri"/>
    </font>
    <font>
      <sz val="11"/>
      <color theme="1"/>
      <name val="Calibri"/>
    </font>
    <font>
      <b/>
      <sz val="11"/>
      <color theme="1"/>
      <name val="Calibri"/>
    </font>
    <font>
      <b/>
      <sz val="26"/>
      <color theme="1"/>
      <name val="Times New Roman"/>
    </font>
    <font>
      <sz val="12"/>
      <color theme="1"/>
      <name val="Times New Roman"/>
    </font>
    <font>
      <sz val="12"/>
      <color rgb="FF000000"/>
      <name val="Times New Roman"/>
    </font>
    <font>
      <b/>
      <sz val="16"/>
      <color theme="1"/>
      <name val="Times New Roman"/>
    </font>
    <font>
      <b/>
      <sz val="11"/>
      <color theme="1"/>
      <name val="Times New Roman"/>
    </font>
    <font>
      <sz val="14"/>
      <color rgb="FF000000"/>
      <name val="Times New Roman"/>
    </font>
    <font>
      <sz val="14"/>
      <color rgb="FF444444"/>
      <name val="Times New Roman"/>
    </font>
    <font>
      <b/>
      <sz val="14"/>
      <color theme="1"/>
      <name val="Times New Roman"/>
    </font>
    <font>
      <b/>
      <sz val="14"/>
      <color rgb="FF000000"/>
      <name val="Times New Roman"/>
    </font>
    <font>
      <sz val="10"/>
      <color rgb="FF000000"/>
      <name val="Times New Roman"/>
    </font>
    <font>
      <sz val="11"/>
      <color theme="1"/>
      <name val="Calibri"/>
      <scheme val="minor"/>
    </font>
    <font>
      <sz val="11"/>
      <color rgb="FF444444"/>
      <name val="Times New Roman"/>
    </font>
    <font>
      <sz val="11"/>
      <color rgb="FF242424"/>
      <name val="Aptos Narrow"/>
    </font>
    <font>
      <b/>
      <sz val="12"/>
      <color rgb="FF000000"/>
      <name val="Times New Roman"/>
    </font>
    <font>
      <b/>
      <strike/>
      <sz val="14"/>
      <color rgb="FF000000"/>
      <name val="Times New Roman"/>
    </font>
    <font>
      <sz val="14"/>
      <color rgb="FF000000"/>
      <name val="Times New Roman"/>
      <charset val="1"/>
    </font>
    <font>
      <b/>
      <sz val="10"/>
      <color rgb="FF000000"/>
      <name val="Times New Roman"/>
    </font>
    <font>
      <b/>
      <u/>
      <sz val="12"/>
      <color rgb="FF000000"/>
      <name val="Times New Roman"/>
    </font>
    <font>
      <sz val="11"/>
      <color rgb="FF000000"/>
      <name val="Times New Roman"/>
    </font>
    <font>
      <i/>
      <sz val="11"/>
      <color rgb="FF000000"/>
      <name val="Times New Roman"/>
    </font>
    <font>
      <sz val="12"/>
      <name val="Calibri"/>
    </font>
  </fonts>
  <fills count="9">
    <fill>
      <patternFill patternType="none"/>
    </fill>
    <fill>
      <patternFill patternType="gray125"/>
    </fill>
    <fill>
      <patternFill patternType="solid">
        <fgColor theme="0"/>
        <bgColor theme="0"/>
      </patternFill>
    </fill>
    <fill>
      <patternFill patternType="solid">
        <fgColor rgb="FFF7CAAC"/>
        <bgColor rgb="FFF7CAAC"/>
      </patternFill>
    </fill>
    <fill>
      <patternFill patternType="solid">
        <fgColor rgb="FFBFBFBF"/>
        <bgColor rgb="FFBFBFBF"/>
      </patternFill>
    </fill>
    <fill>
      <patternFill patternType="solid">
        <fgColor rgb="FFDEEAF6"/>
        <bgColor rgb="FFDEEAF6"/>
      </patternFill>
    </fill>
    <fill>
      <patternFill patternType="solid">
        <fgColor rgb="FFECECEC"/>
        <bgColor rgb="FFECECEC"/>
      </patternFill>
    </fill>
    <fill>
      <patternFill patternType="solid">
        <fgColor rgb="FFFBE4D5"/>
        <bgColor rgb="FFFBE4D5"/>
      </patternFill>
    </fill>
    <fill>
      <patternFill patternType="solid">
        <fgColor rgb="FFD8D8D8"/>
        <bgColor rgb="FFD8D8D8"/>
      </patternFill>
    </fill>
  </fills>
  <borders count="59">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top/>
      <bottom style="thin">
        <color rgb="FF000000"/>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right style="thin">
        <color rgb="FF000000"/>
      </right>
      <top/>
      <bottom/>
      <diagonal/>
    </border>
    <border>
      <left style="thin">
        <color rgb="FF000000"/>
      </left>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top/>
      <bottom style="thin">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diagonal/>
    </border>
  </borders>
  <cellStyleXfs count="1">
    <xf numFmtId="0" fontId="0" fillId="0" borderId="0"/>
  </cellStyleXfs>
  <cellXfs count="188">
    <xf numFmtId="0" fontId="0" fillId="0" borderId="0" xfId="0"/>
    <xf numFmtId="0" fontId="2" fillId="2" borderId="2" xfId="0" applyFont="1" applyFill="1" applyBorder="1" applyAlignment="1">
      <alignment horizontal="center" vertical="center"/>
    </xf>
    <xf numFmtId="0" fontId="4" fillId="0" borderId="0" xfId="0" applyFont="1"/>
    <xf numFmtId="49" fontId="2" fillId="2" borderId="2"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0" fontId="2" fillId="3" borderId="4" xfId="0" applyFont="1" applyFill="1" applyBorder="1" applyAlignment="1">
      <alignment horizontal="left" vertical="center"/>
    </xf>
    <xf numFmtId="0" fontId="1" fillId="0" borderId="0" xfId="0" applyFont="1" applyAlignment="1">
      <alignment horizontal="center" vertical="center"/>
    </xf>
    <xf numFmtId="0" fontId="1" fillId="3" borderId="2" xfId="0" applyFont="1" applyFill="1" applyBorder="1" applyAlignment="1">
      <alignment horizontal="center" vertical="center" wrapText="1"/>
    </xf>
    <xf numFmtId="0" fontId="4" fillId="0" borderId="0" xfId="0" applyFont="1" applyAlignment="1">
      <alignment horizontal="left" vertical="center"/>
    </xf>
    <xf numFmtId="0" fontId="1" fillId="3" borderId="2" xfId="0" applyFont="1" applyFill="1" applyBorder="1" applyAlignment="1">
      <alignment horizontal="center" vertical="center"/>
    </xf>
    <xf numFmtId="0" fontId="7" fillId="0" borderId="2" xfId="0" applyFont="1" applyBorder="1" applyAlignment="1">
      <alignment horizontal="center" vertical="center"/>
    </xf>
    <xf numFmtId="0" fontId="8" fillId="0" borderId="2" xfId="0" applyFont="1" applyBorder="1"/>
    <xf numFmtId="0" fontId="9" fillId="0" borderId="2" xfId="0" applyFont="1" applyBorder="1" applyAlignment="1">
      <alignment horizontal="center" vertical="center"/>
    </xf>
    <xf numFmtId="0" fontId="1" fillId="0" borderId="0" xfId="0" applyFont="1" applyAlignment="1">
      <alignment horizontal="center"/>
    </xf>
    <xf numFmtId="0" fontId="1" fillId="4" borderId="15" xfId="0" applyFont="1" applyFill="1" applyBorder="1" applyAlignment="1">
      <alignment horizontal="center"/>
    </xf>
    <xf numFmtId="0" fontId="1" fillId="0" borderId="0" xfId="0" applyFont="1"/>
    <xf numFmtId="0" fontId="1" fillId="0" borderId="0" xfId="0" applyFont="1" applyAlignment="1">
      <alignment horizontal="center" vertical="center" wrapText="1"/>
    </xf>
    <xf numFmtId="0" fontId="1" fillId="4" borderId="20"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1" fillId="0" borderId="24" xfId="0" applyFont="1" applyBorder="1" applyAlignment="1">
      <alignment horizontal="left" vertical="top" wrapText="1"/>
    </xf>
    <xf numFmtId="0" fontId="1" fillId="0" borderId="25" xfId="0" applyFont="1" applyBorder="1" applyAlignment="1">
      <alignment horizontal="center" vertical="center" wrapText="1"/>
    </xf>
    <xf numFmtId="1" fontId="11" fillId="0" borderId="25" xfId="0" applyNumberFormat="1" applyFont="1" applyBorder="1" applyAlignment="1">
      <alignment horizontal="center" vertical="center"/>
    </xf>
    <xf numFmtId="164" fontId="15" fillId="0" borderId="27" xfId="0" applyNumberFormat="1" applyFont="1" applyBorder="1" applyAlignment="1">
      <alignment horizontal="center" vertical="center" wrapText="1"/>
    </xf>
    <xf numFmtId="0" fontId="11" fillId="0" borderId="28" xfId="0" applyFont="1" applyBorder="1" applyAlignment="1">
      <alignment horizontal="left" vertical="top" wrapText="1"/>
    </xf>
    <xf numFmtId="0" fontId="1" fillId="0" borderId="29" xfId="0" applyFont="1" applyBorder="1" applyAlignment="1">
      <alignment horizontal="center" vertical="center" wrapText="1"/>
    </xf>
    <xf numFmtId="1" fontId="11" fillId="0" borderId="29" xfId="0" applyNumberFormat="1" applyFont="1" applyBorder="1" applyAlignment="1">
      <alignment horizontal="center" vertical="center"/>
    </xf>
    <xf numFmtId="0" fontId="11" fillId="0" borderId="0" xfId="0" applyFont="1" applyAlignment="1">
      <alignment vertical="top" wrapText="1"/>
    </xf>
    <xf numFmtId="0" fontId="11" fillId="5" borderId="2" xfId="0" applyFont="1" applyFill="1" applyBorder="1" applyAlignment="1">
      <alignment horizontal="center" vertical="center" wrapText="1"/>
    </xf>
    <xf numFmtId="0" fontId="1" fillId="0" borderId="0" xfId="0" applyFont="1" applyAlignment="1">
      <alignment horizontal="left" vertical="center" wrapText="1"/>
    </xf>
    <xf numFmtId="0" fontId="16" fillId="0" borderId="13" xfId="0" applyFont="1" applyBorder="1" applyAlignment="1">
      <alignment horizontal="center" vertical="center" wrapText="1"/>
    </xf>
    <xf numFmtId="164" fontId="15" fillId="0" borderId="1" xfId="0" applyNumberFormat="1" applyFont="1" applyBorder="1" applyAlignment="1">
      <alignment horizontal="center" vertical="center" wrapText="1"/>
    </xf>
    <xf numFmtId="0" fontId="15" fillId="0" borderId="7" xfId="0" applyFont="1" applyBorder="1" applyAlignment="1">
      <alignment vertical="top" wrapText="1"/>
    </xf>
    <xf numFmtId="0" fontId="6" fillId="2" borderId="38" xfId="0" applyFont="1" applyFill="1" applyBorder="1" applyAlignment="1">
      <alignment horizontal="center" vertical="center" wrapText="1"/>
    </xf>
    <xf numFmtId="0" fontId="4" fillId="0" borderId="0" xfId="0" applyFont="1" applyAlignment="1">
      <alignment horizontal="center"/>
    </xf>
    <xf numFmtId="0" fontId="17" fillId="0" borderId="14" xfId="0" applyFont="1" applyBorder="1" applyAlignment="1">
      <alignment vertical="center" wrapText="1"/>
    </xf>
    <xf numFmtId="0" fontId="15" fillId="0" borderId="39" xfId="0" applyFont="1" applyBorder="1" applyAlignment="1">
      <alignment vertical="top" wrapText="1"/>
    </xf>
    <xf numFmtId="0" fontId="16" fillId="0" borderId="21" xfId="0" applyFont="1" applyBorder="1" applyAlignment="1">
      <alignment vertical="center"/>
    </xf>
    <xf numFmtId="0" fontId="18" fillId="2" borderId="2" xfId="0" applyFont="1" applyFill="1" applyBorder="1" applyAlignment="1">
      <alignment horizontal="left" vertical="center" wrapText="1"/>
    </xf>
    <xf numFmtId="0" fontId="6" fillId="0" borderId="24" xfId="0" applyFont="1" applyBorder="1" applyAlignment="1">
      <alignment horizontal="left" vertical="center" wrapText="1"/>
    </xf>
    <xf numFmtId="0" fontId="6" fillId="0" borderId="28" xfId="0" applyFont="1" applyBorder="1" applyAlignment="1">
      <alignment horizontal="left" vertical="center" wrapText="1"/>
    </xf>
    <xf numFmtId="0" fontId="6" fillId="0" borderId="22" xfId="0" applyFont="1" applyBorder="1" applyAlignment="1">
      <alignment vertical="center"/>
    </xf>
    <xf numFmtId="0" fontId="6" fillId="0" borderId="0" xfId="0" applyFont="1" applyAlignment="1">
      <alignment vertical="center" wrapText="1"/>
    </xf>
    <xf numFmtId="0" fontId="19" fillId="0" borderId="2" xfId="0" applyFont="1" applyBorder="1" applyAlignment="1">
      <alignment vertical="center" wrapText="1"/>
    </xf>
    <xf numFmtId="0" fontId="6" fillId="0" borderId="52" xfId="0" applyFont="1" applyBorder="1" applyAlignment="1">
      <alignment horizontal="left" vertical="center" wrapText="1"/>
    </xf>
    <xf numFmtId="0" fontId="1" fillId="0" borderId="53" xfId="0" applyFont="1" applyBorder="1" applyAlignment="1">
      <alignment horizontal="center" vertical="center" wrapText="1"/>
    </xf>
    <xf numFmtId="1" fontId="11" fillId="0" borderId="53" xfId="0" applyNumberFormat="1" applyFont="1" applyBorder="1" applyAlignment="1">
      <alignment horizontal="center" vertical="center"/>
    </xf>
    <xf numFmtId="0" fontId="4" fillId="0" borderId="56" xfId="0" applyFont="1" applyBorder="1" applyAlignment="1">
      <alignment vertical="center" wrapText="1"/>
    </xf>
    <xf numFmtId="0" fontId="6" fillId="0" borderId="57" xfId="0" applyFont="1" applyBorder="1" applyAlignment="1">
      <alignment vertical="center"/>
    </xf>
    <xf numFmtId="0" fontId="20" fillId="0" borderId="0" xfId="0" applyFont="1"/>
    <xf numFmtId="0" fontId="17" fillId="0" borderId="21" xfId="0" applyFont="1" applyBorder="1" applyAlignment="1">
      <alignment vertical="center"/>
    </xf>
    <xf numFmtId="0" fontId="4" fillId="0" borderId="21" xfId="0" applyFont="1" applyBorder="1" applyAlignment="1">
      <alignment vertical="center" wrapText="1"/>
    </xf>
    <xf numFmtId="0" fontId="4" fillId="0" borderId="34" xfId="0" applyFont="1" applyBorder="1" applyAlignment="1">
      <alignment vertical="center" wrapText="1"/>
    </xf>
    <xf numFmtId="0" fontId="11" fillId="0" borderId="52" xfId="0" applyFont="1" applyBorder="1" applyAlignment="1">
      <alignment horizontal="left" vertical="top" wrapText="1"/>
    </xf>
    <xf numFmtId="0" fontId="6" fillId="0" borderId="50" xfId="0" applyFont="1" applyBorder="1" applyAlignment="1">
      <alignment vertical="center" wrapText="1"/>
    </xf>
    <xf numFmtId="0" fontId="17" fillId="0" borderId="56" xfId="0" applyFont="1" applyBorder="1" applyAlignment="1">
      <alignment vertical="center"/>
    </xf>
    <xf numFmtId="0" fontId="4" fillId="0" borderId="57" xfId="0" applyFont="1" applyBorder="1" applyAlignment="1">
      <alignment vertical="center" wrapText="1"/>
    </xf>
    <xf numFmtId="0" fontId="22" fillId="0" borderId="0" xfId="0" applyFont="1"/>
    <xf numFmtId="0" fontId="1" fillId="2" borderId="44" xfId="0" applyFont="1" applyFill="1" applyBorder="1" applyAlignment="1">
      <alignment horizontal="left" vertical="center"/>
    </xf>
    <xf numFmtId="0" fontId="1" fillId="2" borderId="45" xfId="0" applyFont="1" applyFill="1" applyBorder="1" applyAlignment="1">
      <alignment horizontal="center" vertical="center"/>
    </xf>
    <xf numFmtId="0" fontId="1" fillId="2" borderId="13" xfId="0" applyFont="1" applyFill="1" applyBorder="1" applyAlignment="1">
      <alignment vertical="center"/>
    </xf>
    <xf numFmtId="0" fontId="1" fillId="2" borderId="32" xfId="0" applyFont="1" applyFill="1" applyBorder="1" applyAlignment="1">
      <alignment horizontal="center" vertical="center"/>
    </xf>
    <xf numFmtId="0" fontId="1" fillId="2" borderId="18" xfId="0" applyFont="1" applyFill="1" applyBorder="1" applyAlignment="1">
      <alignment horizontal="center" vertical="center"/>
    </xf>
    <xf numFmtId="164" fontId="1" fillId="2" borderId="18" xfId="0" applyNumberFormat="1" applyFont="1" applyFill="1" applyBorder="1" applyAlignment="1">
      <alignment horizontal="center" vertical="center"/>
    </xf>
    <xf numFmtId="0" fontId="1" fillId="2" borderId="48" xfId="0" applyFont="1" applyFill="1" applyBorder="1" applyAlignment="1">
      <alignment horizontal="center" vertical="center"/>
    </xf>
    <xf numFmtId="0" fontId="1" fillId="4" borderId="19" xfId="0" applyFont="1" applyFill="1" applyBorder="1" applyAlignment="1">
      <alignment horizontal="center" vertical="center" wrapText="1"/>
    </xf>
    <xf numFmtId="0" fontId="1" fillId="4" borderId="19" xfId="0" applyFont="1" applyFill="1" applyBorder="1" applyAlignment="1">
      <alignment horizontal="center" vertical="center"/>
    </xf>
    <xf numFmtId="0" fontId="2" fillId="4" borderId="21"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5" fillId="0" borderId="44" xfId="0" applyFont="1" applyBorder="1" applyAlignment="1">
      <alignment horizontal="center" vertical="center" wrapText="1"/>
    </xf>
    <xf numFmtId="0" fontId="4" fillId="0" borderId="38" xfId="0" applyFont="1" applyBorder="1" applyAlignment="1">
      <alignment horizontal="center"/>
    </xf>
    <xf numFmtId="0" fontId="18" fillId="2" borderId="21" xfId="0" applyFont="1" applyFill="1" applyBorder="1" applyAlignment="1">
      <alignment horizontal="left" vertical="center" wrapText="1"/>
    </xf>
    <xf numFmtId="0" fontId="6" fillId="0" borderId="20" xfId="0" applyFont="1" applyBorder="1" applyAlignment="1">
      <alignment vertical="center" wrapText="1"/>
    </xf>
    <xf numFmtId="14" fontId="25" fillId="0" borderId="0" xfId="0" applyNumberFormat="1" applyFont="1" applyAlignment="1">
      <alignment horizontal="center" vertical="center"/>
    </xf>
    <xf numFmtId="0" fontId="6" fillId="0" borderId="22" xfId="0" applyFont="1" applyBorder="1" applyAlignment="1">
      <alignment vertical="center" wrapText="1"/>
    </xf>
    <xf numFmtId="0" fontId="16" fillId="0" borderId="22" xfId="0" applyFont="1" applyBorder="1" applyAlignment="1">
      <alignment vertical="center" wrapText="1"/>
    </xf>
    <xf numFmtId="0" fontId="16" fillId="0" borderId="2" xfId="0" applyFont="1" applyBorder="1" applyAlignment="1">
      <alignment vertical="center" wrapText="1"/>
    </xf>
    <xf numFmtId="0" fontId="25" fillId="0" borderId="0" xfId="0" applyFont="1" applyAlignment="1">
      <alignment vertical="center" wrapText="1"/>
    </xf>
    <xf numFmtId="0" fontId="12" fillId="0" borderId="12" xfId="0" applyFont="1" applyBorder="1" applyAlignment="1">
      <alignment horizontal="left" vertical="center" wrapText="1"/>
    </xf>
    <xf numFmtId="0" fontId="3" fillId="0" borderId="20" xfId="0" applyFont="1" applyBorder="1" applyAlignment="1"/>
    <xf numFmtId="0" fontId="3" fillId="0" borderId="37" xfId="0" applyFont="1" applyBorder="1" applyAlignment="1"/>
    <xf numFmtId="0" fontId="2" fillId="2" borderId="13" xfId="0" applyFont="1" applyFill="1" applyBorder="1" applyAlignment="1">
      <alignment horizontal="center" vertical="center"/>
    </xf>
    <xf numFmtId="0" fontId="3" fillId="0" borderId="19" xfId="0" applyFont="1" applyBorder="1" applyAlignment="1"/>
    <xf numFmtId="0" fontId="12" fillId="5" borderId="13" xfId="0" applyFont="1" applyFill="1" applyBorder="1" applyAlignment="1">
      <alignment horizontal="left" vertical="center" wrapText="1"/>
    </xf>
    <xf numFmtId="0" fontId="3" fillId="0" borderId="21" xfId="0" applyFont="1" applyBorder="1" applyAlignment="1"/>
    <xf numFmtId="0" fontId="1" fillId="4" borderId="9" xfId="0" applyFont="1" applyFill="1" applyBorder="1" applyAlignment="1">
      <alignment horizontal="center"/>
    </xf>
    <xf numFmtId="0" fontId="3" fillId="0" borderId="10" xfId="0" applyFont="1" applyBorder="1" applyAlignment="1"/>
    <xf numFmtId="0" fontId="3" fillId="0" borderId="11" xfId="0" applyFont="1" applyBorder="1" applyAlignment="1"/>
    <xf numFmtId="0" fontId="1" fillId="4" borderId="12"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3" fillId="0" borderId="23" xfId="0" applyFont="1" applyBorder="1" applyAlignment="1"/>
    <xf numFmtId="0" fontId="10"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3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1" fillId="4" borderId="19" xfId="0" applyFont="1" applyFill="1" applyBorder="1" applyAlignment="1">
      <alignment horizontal="center" vertical="center" wrapText="1"/>
    </xf>
    <xf numFmtId="0" fontId="14"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13" fillId="5" borderId="13" xfId="0" applyFont="1" applyFill="1" applyBorder="1" applyAlignment="1">
      <alignment horizontal="center" vertical="center" wrapText="1"/>
    </xf>
    <xf numFmtId="1" fontId="13" fillId="0" borderId="26" xfId="0" applyNumberFormat="1" applyFont="1" applyBorder="1" applyAlignment="1">
      <alignment horizontal="center" vertical="center" wrapText="1"/>
    </xf>
    <xf numFmtId="0" fontId="3" fillId="0" borderId="30" xfId="0" applyFont="1" applyBorder="1" applyAlignment="1"/>
    <xf numFmtId="0" fontId="13" fillId="6" borderId="13" xfId="0" applyFont="1" applyFill="1" applyBorder="1" applyAlignment="1">
      <alignment horizontal="center" vertical="center"/>
    </xf>
    <xf numFmtId="0" fontId="13" fillId="0" borderId="13" xfId="0" applyFont="1" applyBorder="1" applyAlignment="1">
      <alignment horizontal="center" vertical="center" wrapText="1"/>
    </xf>
    <xf numFmtId="0" fontId="17" fillId="0" borderId="33" xfId="0" applyFont="1" applyBorder="1" applyAlignment="1">
      <alignment horizontal="center" vertical="center" wrapText="1"/>
    </xf>
    <xf numFmtId="0" fontId="17" fillId="6" borderId="13" xfId="0" applyFont="1" applyFill="1" applyBorder="1" applyAlignment="1">
      <alignment horizontal="center" vertical="center" wrapText="1"/>
    </xf>
    <xf numFmtId="0" fontId="1" fillId="2" borderId="44" xfId="0" applyFont="1" applyFill="1" applyBorder="1" applyAlignment="1">
      <alignment horizontal="center" vertical="center"/>
    </xf>
    <xf numFmtId="0" fontId="3" fillId="0" borderId="32" xfId="0" applyFont="1" applyBorder="1" applyAlignment="1"/>
    <xf numFmtId="0" fontId="3" fillId="0" borderId="39" xfId="0" applyFont="1" applyBorder="1" applyAlignment="1"/>
    <xf numFmtId="0" fontId="2" fillId="2" borderId="41" xfId="0" applyFont="1" applyFill="1" applyBorder="1" applyAlignment="1">
      <alignment horizontal="center" vertical="center"/>
    </xf>
    <xf numFmtId="0" fontId="3" fillId="0" borderId="42" xfId="0" applyFont="1" applyBorder="1" applyAlignment="1"/>
    <xf numFmtId="0" fontId="3" fillId="0" borderId="43" xfId="0" applyFont="1" applyBorder="1" applyAlignment="1"/>
    <xf numFmtId="0" fontId="3" fillId="0" borderId="47" xfId="0" applyFont="1" applyBorder="1" applyAlignment="1"/>
    <xf numFmtId="0" fontId="3" fillId="0" borderId="48" xfId="0" applyFont="1" applyBorder="1" applyAlignment="1"/>
    <xf numFmtId="0" fontId="3" fillId="0" borderId="49" xfId="0" applyFont="1" applyBorder="1" applyAlignment="1"/>
    <xf numFmtId="0" fontId="2" fillId="2" borderId="15" xfId="0" applyFont="1" applyFill="1" applyBorder="1" applyAlignment="1">
      <alignment horizontal="center" vertical="center"/>
    </xf>
    <xf numFmtId="0" fontId="3" fillId="0" borderId="15" xfId="0" applyFont="1" applyBorder="1" applyAlignment="1"/>
    <xf numFmtId="0" fontId="3" fillId="0" borderId="1" xfId="0" applyFont="1" applyBorder="1" applyAlignment="1"/>
    <xf numFmtId="164" fontId="15" fillId="0" borderId="13" xfId="0" applyNumberFormat="1" applyFont="1" applyBorder="1" applyAlignment="1">
      <alignment horizontal="center" vertical="center" wrapText="1"/>
    </xf>
    <xf numFmtId="164" fontId="15" fillId="0" borderId="19" xfId="0" applyNumberFormat="1" applyFont="1" applyBorder="1" applyAlignment="1">
      <alignment horizontal="center" vertical="center" wrapText="1"/>
    </xf>
    <xf numFmtId="164" fontId="15" fillId="0" borderId="21" xfId="0" applyNumberFormat="1" applyFont="1" applyBorder="1" applyAlignment="1">
      <alignment horizontal="center" vertical="center" wrapText="1"/>
    </xf>
    <xf numFmtId="0" fontId="1" fillId="8" borderId="38" xfId="0" applyFont="1" applyFill="1" applyBorder="1" applyAlignment="1">
      <alignment horizontal="left" vertical="center" wrapText="1"/>
    </xf>
    <xf numFmtId="0" fontId="3" fillId="0" borderId="34" xfId="0" applyFont="1" applyBorder="1" applyAlignment="1"/>
    <xf numFmtId="0" fontId="6" fillId="5" borderId="38" xfId="0" applyFont="1" applyFill="1" applyBorder="1" applyAlignment="1">
      <alignment horizontal="left" vertical="center" wrapText="1"/>
    </xf>
    <xf numFmtId="0" fontId="6" fillId="7" borderId="13" xfId="0" applyFont="1" applyFill="1" applyBorder="1" applyAlignment="1">
      <alignment horizontal="left" vertical="center" wrapText="1"/>
    </xf>
    <xf numFmtId="164" fontId="25" fillId="0" borderId="12" xfId="0" applyNumberFormat="1" applyFont="1" applyBorder="1" applyAlignment="1">
      <alignment horizontal="center" vertical="center" wrapText="1"/>
    </xf>
    <xf numFmtId="0" fontId="6" fillId="2" borderId="38"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1" xfId="0" applyFont="1" applyBorder="1" applyAlignment="1">
      <alignment horizontal="center" vertical="center" wrapText="1"/>
    </xf>
    <xf numFmtId="0" fontId="1" fillId="4" borderId="41" xfId="0" applyFont="1" applyFill="1" applyBorder="1" applyAlignment="1">
      <alignment horizontal="center" vertical="center"/>
    </xf>
    <xf numFmtId="0" fontId="3" fillId="0" borderId="17" xfId="0" applyFont="1" applyBorder="1" applyAlignment="1"/>
    <xf numFmtId="0" fontId="0" fillId="0" borderId="0" xfId="0" applyAlignment="1"/>
    <xf numFmtId="0" fontId="3" fillId="0" borderId="40" xfId="0" applyFont="1" applyBorder="1" applyAlignment="1"/>
    <xf numFmtId="164" fontId="16" fillId="0" borderId="46" xfId="0" applyNumberFormat="1" applyFont="1" applyBorder="1" applyAlignment="1">
      <alignment horizontal="center" vertical="center" wrapText="1"/>
    </xf>
    <xf numFmtId="0" fontId="3" fillId="0" borderId="31" xfId="0" applyFont="1" applyBorder="1" applyAlignment="1"/>
    <xf numFmtId="0" fontId="3" fillId="0" borderId="36" xfId="0" applyFont="1" applyBorder="1" applyAlignment="1"/>
    <xf numFmtId="0" fontId="1" fillId="4" borderId="7" xfId="0" applyFont="1" applyFill="1" applyBorder="1" applyAlignment="1">
      <alignment horizontal="center" vertical="center" wrapText="1"/>
    </xf>
    <xf numFmtId="0" fontId="3" fillId="0" borderId="16" xfId="0" applyFont="1" applyBorder="1" applyAlignment="1"/>
    <xf numFmtId="0" fontId="1" fillId="0" borderId="7" xfId="0" applyFont="1" applyBorder="1" applyAlignment="1">
      <alignment horizontal="center"/>
    </xf>
    <xf numFmtId="0" fontId="1" fillId="4" borderId="35" xfId="0" applyFont="1" applyFill="1" applyBorder="1" applyAlignment="1">
      <alignment horizontal="center"/>
    </xf>
    <xf numFmtId="0" fontId="3" fillId="0" borderId="18" xfId="0" applyFont="1" applyBorder="1" applyAlignment="1"/>
    <xf numFmtId="0" fontId="1" fillId="4" borderId="13" xfId="0" applyFont="1" applyFill="1" applyBorder="1" applyAlignment="1">
      <alignment horizontal="center" vertical="center"/>
    </xf>
    <xf numFmtId="0" fontId="1" fillId="0" borderId="14" xfId="0" applyFont="1" applyBorder="1" applyAlignment="1">
      <alignment horizontal="center"/>
    </xf>
    <xf numFmtId="0" fontId="1" fillId="2" borderId="5" xfId="0" applyFont="1" applyFill="1" applyBorder="1" applyAlignment="1">
      <alignment horizontal="center" vertical="center"/>
    </xf>
    <xf numFmtId="0" fontId="3" fillId="0" borderId="5" xfId="0" applyFont="1" applyBorder="1" applyAlignment="1"/>
    <xf numFmtId="0" fontId="3" fillId="0" borderId="6" xfId="0" applyFont="1" applyBorder="1" applyAlignment="1"/>
    <xf numFmtId="164" fontId="5" fillId="2" borderId="7" xfId="0" applyNumberFormat="1" applyFont="1" applyFill="1" applyBorder="1" applyAlignment="1">
      <alignment horizontal="center" vertical="center"/>
    </xf>
    <xf numFmtId="0" fontId="6" fillId="2" borderId="8" xfId="0" applyFont="1" applyFill="1" applyBorder="1" applyAlignment="1">
      <alignment horizontal="left" vertical="center" wrapText="1"/>
    </xf>
    <xf numFmtId="0" fontId="4" fillId="0" borderId="38" xfId="0" applyFont="1" applyBorder="1" applyAlignment="1">
      <alignment horizontal="center" vertical="center" wrapText="1"/>
    </xf>
    <xf numFmtId="0" fontId="3" fillId="0" borderId="55" xfId="0" applyFont="1" applyBorder="1" applyAlignment="1"/>
    <xf numFmtId="0" fontId="12" fillId="0" borderId="12" xfId="0" applyFont="1" applyBorder="1" applyAlignment="1">
      <alignment horizontal="left" vertical="top" wrapText="1"/>
    </xf>
    <xf numFmtId="0" fontId="3" fillId="0" borderId="50" xfId="0" applyFont="1" applyBorder="1" applyAlignment="1"/>
    <xf numFmtId="0" fontId="3" fillId="0" borderId="20" xfId="0" applyFont="1" applyBorder="1" applyAlignment="1">
      <alignment vertical="top"/>
    </xf>
    <xf numFmtId="0" fontId="3" fillId="0" borderId="50" xfId="0" applyFont="1" applyBorder="1" applyAlignment="1">
      <alignment vertical="top"/>
    </xf>
    <xf numFmtId="0" fontId="19" fillId="0" borderId="19" xfId="0" applyFont="1" applyBorder="1" applyAlignment="1">
      <alignment horizontal="center" vertical="center" wrapText="1"/>
    </xf>
    <xf numFmtId="0" fontId="3" fillId="0" borderId="51" xfId="0" applyFont="1" applyBorder="1" applyAlignment="1"/>
    <xf numFmtId="0" fontId="15" fillId="0" borderId="13" xfId="0" applyFont="1" applyBorder="1" applyAlignment="1">
      <alignment horizontal="left" vertical="top" wrapText="1"/>
    </xf>
    <xf numFmtId="0" fontId="6" fillId="0" borderId="13" xfId="0" applyFont="1" applyBorder="1" applyAlignment="1">
      <alignment horizontal="left" vertical="center" wrapText="1"/>
    </xf>
    <xf numFmtId="164" fontId="17" fillId="0" borderId="12" xfId="0" applyNumberFormat="1" applyFont="1" applyBorder="1" applyAlignment="1">
      <alignment horizontal="center" vertical="center" wrapText="1"/>
    </xf>
    <xf numFmtId="0" fontId="18" fillId="0" borderId="13" xfId="0" applyFont="1" applyBorder="1" applyAlignment="1">
      <alignment horizontal="left" vertical="center" wrapText="1"/>
    </xf>
    <xf numFmtId="0" fontId="6" fillId="0" borderId="38" xfId="0" applyFont="1" applyBorder="1" applyAlignment="1">
      <alignment horizontal="left" vertical="center" wrapText="1"/>
    </xf>
    <xf numFmtId="0" fontId="1" fillId="2" borderId="12" xfId="0" applyFont="1" applyFill="1" applyBorder="1" applyAlignment="1">
      <alignment horizontal="center" vertical="center" wrapText="1"/>
    </xf>
    <xf numFmtId="0" fontId="4" fillId="0" borderId="38" xfId="0" applyFont="1" applyBorder="1" applyAlignment="1">
      <alignment horizontal="center" vertical="center"/>
    </xf>
    <xf numFmtId="0" fontId="3" fillId="0" borderId="54" xfId="0" applyFont="1" applyBorder="1" applyAlignment="1"/>
    <xf numFmtId="164" fontId="6" fillId="0" borderId="13" xfId="0" applyNumberFormat="1" applyFont="1" applyBorder="1" applyAlignment="1">
      <alignment horizontal="center" vertical="center" wrapText="1"/>
    </xf>
    <xf numFmtId="0" fontId="21" fillId="0" borderId="58" xfId="0" applyFont="1" applyBorder="1" applyAlignment="1">
      <alignment horizontal="center" vertical="center" wrapText="1"/>
    </xf>
    <xf numFmtId="0" fontId="6" fillId="0" borderId="13" xfId="0" applyFont="1" applyBorder="1" applyAlignment="1">
      <alignment horizontal="center" vertical="top" wrapText="1"/>
    </xf>
    <xf numFmtId="0" fontId="6" fillId="0" borderId="13" xfId="0" applyFont="1" applyBorder="1" applyAlignment="1">
      <alignment horizontal="center" vertical="center" wrapText="1"/>
    </xf>
    <xf numFmtId="0" fontId="6" fillId="0" borderId="38" xfId="0" applyFont="1" applyBorder="1" applyAlignment="1">
      <alignment horizontal="center" vertical="center" wrapText="1"/>
    </xf>
    <xf numFmtId="0" fontId="1" fillId="0" borderId="12" xfId="0" applyFont="1" applyBorder="1" applyAlignment="1">
      <alignment horizontal="center" vertical="center" wrapText="1"/>
    </xf>
    <xf numFmtId="0" fontId="15" fillId="0" borderId="13" xfId="0" applyFont="1" applyBorder="1" applyAlignment="1">
      <alignment horizontal="left" vertical="center" wrapText="1"/>
    </xf>
    <xf numFmtId="0" fontId="4" fillId="0" borderId="38" xfId="0" applyFont="1" applyBorder="1" applyAlignment="1">
      <alignment horizontal="center"/>
    </xf>
    <xf numFmtId="0" fontId="6" fillId="7" borderId="13" xfId="0" applyFont="1" applyFill="1" applyBorder="1" applyAlignment="1">
      <alignment horizontal="center" vertical="center" wrapText="1"/>
    </xf>
    <xf numFmtId="0" fontId="27" fillId="0" borderId="12" xfId="0" applyFont="1" applyBorder="1" applyAlignment="1">
      <alignment horizontal="left" vertical="center" wrapText="1"/>
    </xf>
    <xf numFmtId="0" fontId="30" fillId="0" borderId="20" xfId="0" applyFont="1" applyBorder="1" applyAlignment="1"/>
    <xf numFmtId="0" fontId="30" fillId="0" borderId="50" xfId="0" applyFont="1" applyBorder="1" applyAlignment="1"/>
    <xf numFmtId="164" fontId="6" fillId="0" borderId="12" xfId="0" applyNumberFormat="1" applyFont="1" applyBorder="1" applyAlignment="1">
      <alignment horizontal="center" vertical="center" wrapText="1"/>
    </xf>
  </cellXfs>
  <cellStyles count="1">
    <cellStyle name="Normal" xfId="0" builtinId="0"/>
  </cellStyles>
  <dxfs count="24">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323850</xdr:colOff>
      <xdr:row>0</xdr:row>
      <xdr:rowOff>57150</xdr:rowOff>
    </xdr:from>
    <xdr:ext cx="1123950" cy="12763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323850</xdr:colOff>
      <xdr:row>0</xdr:row>
      <xdr:rowOff>57150</xdr:rowOff>
    </xdr:from>
    <xdr:ext cx="1123950" cy="1276350"/>
    <xdr:pic>
      <xdr:nvPicPr>
        <xdr:cNvPr id="3"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323850</xdr:colOff>
      <xdr:row>0</xdr:row>
      <xdr:rowOff>57150</xdr:rowOff>
    </xdr:from>
    <xdr:ext cx="1123950" cy="127635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323850</xdr:colOff>
      <xdr:row>0</xdr:row>
      <xdr:rowOff>57150</xdr:rowOff>
    </xdr:from>
    <xdr:ext cx="1123950" cy="1276350"/>
    <xdr:pic>
      <xdr:nvPicPr>
        <xdr:cNvPr id="3" name="image1.jp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323850</xdr:colOff>
      <xdr:row>0</xdr:row>
      <xdr:rowOff>57150</xdr:rowOff>
    </xdr:from>
    <xdr:ext cx="1123950" cy="1276350"/>
    <xdr:pic>
      <xdr:nvPicPr>
        <xdr:cNvPr id="2" name="image1.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323850</xdr:colOff>
      <xdr:row>0</xdr:row>
      <xdr:rowOff>57150</xdr:rowOff>
    </xdr:from>
    <xdr:ext cx="1133475" cy="1276350"/>
    <xdr:pic>
      <xdr:nvPicPr>
        <xdr:cNvPr id="2" name="image1.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00"/>
  <sheetViews>
    <sheetView showGridLines="0" tabSelected="1" topLeftCell="Y8" zoomScale="85" zoomScaleNormal="85" workbookViewId="0">
      <selection activeCell="AG16" sqref="AG16:AG21"/>
    </sheetView>
  </sheetViews>
  <sheetFormatPr baseColWidth="10" defaultColWidth="14.42578125" defaultRowHeight="15" customHeight="1"/>
  <cols>
    <col min="1" max="1" width="36.85546875" customWidth="1"/>
    <col min="2" max="4" width="32.5703125" customWidth="1"/>
    <col min="5" max="7" width="20.85546875" customWidth="1"/>
    <col min="8" max="8" width="25.42578125" customWidth="1"/>
    <col min="9" max="9" width="60.5703125" customWidth="1"/>
    <col min="10" max="10" width="53.7109375" customWidth="1"/>
    <col min="11" max="11" width="24.5703125" customWidth="1"/>
    <col min="12" max="12" width="11.42578125" customWidth="1"/>
    <col min="13" max="15" width="24.5703125" customWidth="1"/>
    <col min="16" max="16" width="19.7109375" customWidth="1"/>
    <col min="17" max="20" width="25.140625" customWidth="1"/>
    <col min="21" max="21" width="16.5703125" customWidth="1"/>
    <col min="22" max="22" width="39.28515625" customWidth="1"/>
    <col min="23" max="23" width="37.42578125" customWidth="1"/>
    <col min="24" max="24" width="25.42578125" customWidth="1"/>
    <col min="25" max="25" width="1.7109375" customWidth="1"/>
    <col min="26" max="26" width="33.42578125" customWidth="1"/>
    <col min="27" max="27" width="53.140625" customWidth="1"/>
    <col min="28" max="28" width="61.140625" customWidth="1"/>
    <col min="29" max="29" width="40.28515625" customWidth="1"/>
    <col min="30" max="30" width="39" customWidth="1"/>
    <col min="31" max="31" width="2.28515625" customWidth="1"/>
    <col min="32" max="32" width="42.5703125" customWidth="1"/>
    <col min="33" max="33" width="55.85546875" customWidth="1"/>
    <col min="34" max="36" width="11.42578125" customWidth="1"/>
  </cols>
  <sheetData>
    <row r="1" spans="1:36" ht="27" customHeight="1">
      <c r="A1" s="112"/>
      <c r="B1" s="115" t="s">
        <v>0</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7"/>
      <c r="AD1" s="121" t="s">
        <v>1</v>
      </c>
      <c r="AE1" s="122"/>
      <c r="AF1" s="123"/>
      <c r="AG1" s="1" t="s">
        <v>2</v>
      </c>
      <c r="AH1" s="2"/>
      <c r="AI1" s="2"/>
      <c r="AJ1" s="2"/>
    </row>
    <row r="2" spans="1:36" ht="27" customHeight="1">
      <c r="A2" s="113"/>
      <c r="B2" s="118"/>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20"/>
      <c r="AD2" s="121" t="s">
        <v>3</v>
      </c>
      <c r="AE2" s="122"/>
      <c r="AF2" s="123"/>
      <c r="AG2" s="3" t="s">
        <v>4</v>
      </c>
      <c r="AH2" s="2"/>
      <c r="AI2" s="2"/>
      <c r="AJ2" s="2"/>
    </row>
    <row r="3" spans="1:36" ht="27" customHeight="1">
      <c r="A3" s="113"/>
      <c r="B3" s="115" t="s">
        <v>5</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7"/>
      <c r="AD3" s="121" t="s">
        <v>6</v>
      </c>
      <c r="AE3" s="122"/>
      <c r="AF3" s="123"/>
      <c r="AG3" s="1" t="s">
        <v>7</v>
      </c>
      <c r="AH3" s="2"/>
      <c r="AI3" s="2"/>
      <c r="AJ3" s="2"/>
    </row>
    <row r="4" spans="1:36" ht="27" customHeight="1">
      <c r="A4" s="114"/>
      <c r="B4" s="118"/>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20"/>
      <c r="AD4" s="121" t="s">
        <v>8</v>
      </c>
      <c r="AE4" s="122"/>
      <c r="AF4" s="123"/>
      <c r="AG4" s="4">
        <v>44838</v>
      </c>
      <c r="AH4" s="2"/>
      <c r="AI4" s="2"/>
      <c r="AJ4" s="2"/>
    </row>
    <row r="5" spans="1:36" ht="27" customHeight="1">
      <c r="A5" s="61"/>
      <c r="B5" s="5"/>
      <c r="C5" s="5"/>
      <c r="D5" s="5"/>
      <c r="E5" s="5"/>
      <c r="F5" s="5"/>
      <c r="G5" s="5"/>
      <c r="H5" s="5"/>
      <c r="I5" s="5"/>
      <c r="J5" s="5"/>
      <c r="K5" s="5"/>
      <c r="L5" s="5"/>
      <c r="M5" s="5"/>
      <c r="N5" s="5"/>
      <c r="O5" s="5"/>
      <c r="P5" s="5"/>
      <c r="Q5" s="5"/>
      <c r="R5" s="5"/>
      <c r="S5" s="5"/>
      <c r="T5" s="5"/>
      <c r="U5" s="5"/>
      <c r="V5" s="5"/>
      <c r="W5" s="5"/>
      <c r="X5" s="5"/>
      <c r="Y5" s="5"/>
      <c r="Z5" s="5"/>
      <c r="AA5" s="5"/>
      <c r="AB5" s="5"/>
      <c r="AC5" s="6"/>
      <c r="AD5" s="62"/>
      <c r="AE5" s="2"/>
      <c r="AF5" s="2"/>
      <c r="AG5" s="2"/>
      <c r="AH5" s="2"/>
      <c r="AI5" s="2"/>
      <c r="AJ5" s="2"/>
    </row>
    <row r="6" spans="1:36" ht="59.25" customHeight="1">
      <c r="A6" s="7" t="s">
        <v>9</v>
      </c>
      <c r="B6" s="154" t="s">
        <v>10</v>
      </c>
      <c r="C6" s="155"/>
      <c r="D6" s="155"/>
      <c r="E6" s="155"/>
      <c r="F6" s="155"/>
      <c r="G6" s="155"/>
      <c r="H6" s="156"/>
      <c r="I6" s="5"/>
      <c r="J6" s="8"/>
      <c r="K6" s="9" t="s">
        <v>11</v>
      </c>
      <c r="L6" s="63"/>
      <c r="M6" s="157">
        <v>45321</v>
      </c>
      <c r="N6" s="123"/>
      <c r="O6" s="5"/>
      <c r="P6" s="5"/>
      <c r="Q6" s="5"/>
      <c r="R6" s="5"/>
      <c r="S6" s="5"/>
      <c r="T6" s="5"/>
      <c r="U6" s="5"/>
      <c r="V6" s="5"/>
      <c r="W6" s="5"/>
      <c r="X6" s="5"/>
      <c r="Y6" s="5"/>
      <c r="Z6" s="5"/>
      <c r="AA6" s="5"/>
      <c r="AB6" s="5"/>
      <c r="AC6" s="6"/>
      <c r="AD6" s="5"/>
      <c r="AE6" s="2"/>
      <c r="AF6" s="2"/>
      <c r="AG6" s="2"/>
      <c r="AH6" s="2"/>
      <c r="AI6" s="2"/>
      <c r="AJ6" s="2"/>
    </row>
    <row r="7" spans="1:36" ht="27" customHeight="1">
      <c r="A7" s="10"/>
      <c r="B7" s="8"/>
      <c r="C7" s="8"/>
      <c r="D7" s="8"/>
      <c r="E7" s="8"/>
      <c r="F7" s="8"/>
      <c r="G7" s="8"/>
      <c r="H7" s="8"/>
      <c r="I7" s="8"/>
      <c r="J7" s="8"/>
      <c r="K7" s="8"/>
      <c r="L7" s="8"/>
      <c r="M7" s="8"/>
      <c r="N7" s="8"/>
      <c r="O7" s="5"/>
      <c r="P7" s="5"/>
      <c r="Q7" s="5"/>
      <c r="R7" s="5"/>
      <c r="S7" s="5"/>
      <c r="T7" s="5"/>
      <c r="U7" s="5"/>
      <c r="V7" s="5"/>
      <c r="W7" s="5"/>
      <c r="X7" s="5"/>
      <c r="Y7" s="5"/>
      <c r="Z7" s="5"/>
      <c r="AA7" s="5"/>
      <c r="AB7" s="5"/>
      <c r="AC7" s="6"/>
      <c r="AD7" s="5"/>
      <c r="AE7" s="2"/>
      <c r="AF7" s="2"/>
      <c r="AG7" s="2"/>
      <c r="AH7" s="2"/>
      <c r="AI7" s="2"/>
      <c r="AJ7" s="2"/>
    </row>
    <row r="8" spans="1:36" ht="59.25" customHeight="1">
      <c r="A8" s="7" t="s">
        <v>12</v>
      </c>
      <c r="B8" s="158"/>
      <c r="C8" s="155"/>
      <c r="D8" s="155"/>
      <c r="E8" s="155"/>
      <c r="F8" s="155"/>
      <c r="G8" s="155"/>
      <c r="H8" s="155"/>
      <c r="I8" s="156"/>
      <c r="J8" s="5"/>
      <c r="K8" s="11" t="s">
        <v>13</v>
      </c>
      <c r="L8" s="11"/>
      <c r="M8" s="11" t="s">
        <v>14</v>
      </c>
      <c r="N8" s="11" t="s">
        <v>15</v>
      </c>
      <c r="O8" s="11" t="s">
        <v>16</v>
      </c>
      <c r="P8" s="5"/>
      <c r="Q8" s="5"/>
      <c r="R8" s="5"/>
      <c r="S8" s="5"/>
      <c r="T8" s="5"/>
      <c r="U8" s="5"/>
      <c r="V8" s="5"/>
      <c r="W8" s="5"/>
      <c r="X8" s="5"/>
      <c r="Y8" s="5"/>
      <c r="Z8" s="5"/>
      <c r="AA8" s="5"/>
      <c r="AB8" s="5"/>
      <c r="AC8" s="6"/>
      <c r="AD8" s="5"/>
      <c r="AE8" s="2"/>
      <c r="AF8" s="2"/>
      <c r="AG8" s="2"/>
      <c r="AH8" s="2"/>
      <c r="AI8" s="2"/>
      <c r="AJ8" s="2"/>
    </row>
    <row r="9" spans="1:36" ht="59.25" customHeight="1">
      <c r="A9" s="7" t="s">
        <v>17</v>
      </c>
      <c r="B9" s="158"/>
      <c r="C9" s="155"/>
      <c r="D9" s="155"/>
      <c r="E9" s="155"/>
      <c r="F9" s="155"/>
      <c r="G9" s="155"/>
      <c r="H9" s="155"/>
      <c r="I9" s="156"/>
      <c r="J9" s="5"/>
      <c r="K9" s="12"/>
      <c r="L9" s="13"/>
      <c r="M9" s="13"/>
      <c r="N9" s="14"/>
      <c r="O9" s="12" t="s">
        <v>18</v>
      </c>
      <c r="P9" s="5"/>
      <c r="Q9" s="5"/>
      <c r="R9" s="5"/>
      <c r="S9" s="5"/>
      <c r="T9" s="5"/>
      <c r="U9" s="5"/>
      <c r="V9" s="5"/>
      <c r="W9" s="5"/>
      <c r="X9" s="5"/>
      <c r="Y9" s="5"/>
      <c r="Z9" s="5"/>
      <c r="AA9" s="5"/>
      <c r="AB9" s="5"/>
      <c r="AC9" s="6"/>
      <c r="AD9" s="5"/>
      <c r="AE9" s="2"/>
      <c r="AF9" s="2"/>
      <c r="AG9" s="2"/>
      <c r="AH9" s="2"/>
      <c r="AI9" s="2"/>
      <c r="AJ9" s="2"/>
    </row>
    <row r="10" spans="1:36" ht="15.7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6"/>
      <c r="AD10" s="5"/>
      <c r="AE10" s="2"/>
      <c r="AF10" s="2"/>
      <c r="AG10" s="2"/>
      <c r="AH10" s="2"/>
      <c r="AI10" s="2"/>
      <c r="AJ10" s="2"/>
    </row>
    <row r="11" spans="1:36" ht="15.75" customHeight="1">
      <c r="A11" s="64"/>
      <c r="B11" s="5"/>
      <c r="C11" s="5"/>
      <c r="D11" s="5"/>
      <c r="E11" s="5"/>
      <c r="F11" s="5"/>
      <c r="G11" s="5"/>
      <c r="H11" s="5"/>
      <c r="I11" s="5"/>
      <c r="J11" s="5"/>
      <c r="K11" s="5"/>
      <c r="L11" s="5"/>
      <c r="M11" s="5"/>
      <c r="N11" s="5"/>
      <c r="O11" s="5"/>
      <c r="P11" s="5"/>
      <c r="Q11" s="5"/>
      <c r="R11" s="5"/>
      <c r="S11" s="5"/>
      <c r="T11" s="5"/>
      <c r="U11" s="5"/>
      <c r="V11" s="5"/>
      <c r="W11" s="5"/>
      <c r="X11" s="5"/>
      <c r="Y11" s="5"/>
      <c r="Z11" s="65"/>
      <c r="AA11" s="65"/>
      <c r="AB11" s="65"/>
      <c r="AC11" s="66"/>
      <c r="AD11" s="67"/>
      <c r="AE11" s="2"/>
      <c r="AF11" s="2"/>
      <c r="AG11" s="2"/>
      <c r="AH11" s="2"/>
      <c r="AI11" s="2"/>
      <c r="AJ11" s="2"/>
    </row>
    <row r="12" spans="1:36">
      <c r="A12" s="89" t="s">
        <v>19</v>
      </c>
      <c r="B12" s="90"/>
      <c r="C12" s="90"/>
      <c r="D12" s="91"/>
      <c r="E12" s="89" t="s">
        <v>20</v>
      </c>
      <c r="F12" s="90"/>
      <c r="G12" s="90"/>
      <c r="H12" s="90"/>
      <c r="I12" s="90"/>
      <c r="J12" s="90"/>
      <c r="K12" s="90"/>
      <c r="L12" s="90"/>
      <c r="M12" s="90"/>
      <c r="N12" s="90"/>
      <c r="O12" s="90"/>
      <c r="P12" s="90"/>
      <c r="Q12" s="90"/>
      <c r="R12" s="90"/>
      <c r="S12" s="90"/>
      <c r="T12" s="90"/>
      <c r="U12" s="90"/>
      <c r="V12" s="90"/>
      <c r="W12" s="90"/>
      <c r="X12" s="91"/>
      <c r="Y12" s="15"/>
      <c r="Z12" s="140" t="s">
        <v>21</v>
      </c>
      <c r="AA12" s="116"/>
      <c r="AB12" s="116"/>
      <c r="AC12" s="116"/>
      <c r="AD12" s="117"/>
      <c r="AE12" s="2"/>
      <c r="AF12" s="140" t="s">
        <v>22</v>
      </c>
      <c r="AG12" s="117"/>
      <c r="AH12" s="2"/>
      <c r="AI12" s="2"/>
      <c r="AJ12" s="2"/>
    </row>
    <row r="13" spans="1:36">
      <c r="A13" s="92" t="s">
        <v>23</v>
      </c>
      <c r="B13" s="93" t="s">
        <v>24</v>
      </c>
      <c r="C13" s="93" t="s">
        <v>25</v>
      </c>
      <c r="D13" s="94" t="s">
        <v>26</v>
      </c>
      <c r="E13" s="153" t="s">
        <v>27</v>
      </c>
      <c r="F13" s="122"/>
      <c r="G13" s="122"/>
      <c r="H13" s="123"/>
      <c r="I13" s="149" t="s">
        <v>28</v>
      </c>
      <c r="J13" s="122"/>
      <c r="K13" s="122"/>
      <c r="L13" s="122"/>
      <c r="M13" s="122"/>
      <c r="N13" s="122"/>
      <c r="O13" s="122"/>
      <c r="P13" s="122"/>
      <c r="Q13" s="122"/>
      <c r="R13" s="16"/>
      <c r="S13" s="16"/>
      <c r="T13" s="149" t="s">
        <v>29</v>
      </c>
      <c r="U13" s="122"/>
      <c r="V13" s="122"/>
      <c r="W13" s="122"/>
      <c r="X13" s="148"/>
      <c r="Y13" s="15"/>
      <c r="Z13" s="141"/>
      <c r="AA13" s="142"/>
      <c r="AB13" s="142"/>
      <c r="AC13" s="142"/>
      <c r="AD13" s="143"/>
      <c r="AE13" s="2"/>
      <c r="AF13" s="141"/>
      <c r="AG13" s="143"/>
      <c r="AH13" s="17"/>
      <c r="AI13" s="17"/>
      <c r="AJ13" s="17"/>
    </row>
    <row r="14" spans="1:36">
      <c r="A14" s="83"/>
      <c r="B14" s="86"/>
      <c r="C14" s="86"/>
      <c r="D14" s="95"/>
      <c r="E14" s="150" t="s">
        <v>30</v>
      </c>
      <c r="F14" s="151"/>
      <c r="G14" s="151"/>
      <c r="H14" s="146"/>
      <c r="I14" s="93" t="s">
        <v>31</v>
      </c>
      <c r="J14" s="152" t="s">
        <v>32</v>
      </c>
      <c r="K14" s="152" t="s">
        <v>33</v>
      </c>
      <c r="L14" s="152" t="s">
        <v>34</v>
      </c>
      <c r="M14" s="93" t="s">
        <v>35</v>
      </c>
      <c r="N14" s="102" t="s">
        <v>36</v>
      </c>
      <c r="O14" s="93" t="s">
        <v>37</v>
      </c>
      <c r="P14" s="93" t="s">
        <v>38</v>
      </c>
      <c r="Q14" s="93" t="s">
        <v>39</v>
      </c>
      <c r="R14" s="93" t="s">
        <v>40</v>
      </c>
      <c r="S14" s="68"/>
      <c r="T14" s="102" t="s">
        <v>41</v>
      </c>
      <c r="U14" s="93" t="s">
        <v>42</v>
      </c>
      <c r="V14" s="93" t="s">
        <v>43</v>
      </c>
      <c r="W14" s="147" t="s">
        <v>44</v>
      </c>
      <c r="X14" s="148"/>
      <c r="Y14" s="18"/>
      <c r="Z14" s="118"/>
      <c r="AA14" s="119"/>
      <c r="AB14" s="119"/>
      <c r="AC14" s="119"/>
      <c r="AD14" s="120"/>
      <c r="AE14" s="17"/>
      <c r="AF14" s="118"/>
      <c r="AG14" s="120"/>
      <c r="AH14" s="17"/>
      <c r="AI14" s="2"/>
      <c r="AJ14" s="17"/>
    </row>
    <row r="15" spans="1:36" ht="74.25" customHeight="1">
      <c r="A15" s="83"/>
      <c r="B15" s="86"/>
      <c r="C15" s="86"/>
      <c r="D15" s="95"/>
      <c r="E15" s="19" t="s">
        <v>45</v>
      </c>
      <c r="F15" s="68" t="s">
        <v>46</v>
      </c>
      <c r="G15" s="69"/>
      <c r="H15" s="70" t="s">
        <v>47</v>
      </c>
      <c r="I15" s="88"/>
      <c r="J15" s="88"/>
      <c r="K15" s="88"/>
      <c r="L15" s="88"/>
      <c r="M15" s="88"/>
      <c r="N15" s="88"/>
      <c r="O15" s="88"/>
      <c r="P15" s="88"/>
      <c r="Q15" s="88"/>
      <c r="R15" s="88"/>
      <c r="S15" s="71"/>
      <c r="T15" s="88"/>
      <c r="U15" s="88"/>
      <c r="V15" s="88"/>
      <c r="W15" s="20" t="s">
        <v>48</v>
      </c>
      <c r="X15" s="21" t="s">
        <v>49</v>
      </c>
      <c r="Y15" s="18"/>
      <c r="Z15" s="19" t="s">
        <v>50</v>
      </c>
      <c r="AA15" s="68" t="s">
        <v>51</v>
      </c>
      <c r="AB15" s="68" t="s">
        <v>52</v>
      </c>
      <c r="AC15" s="68" t="s">
        <v>53</v>
      </c>
      <c r="AD15" s="22" t="s">
        <v>54</v>
      </c>
      <c r="AE15" s="17"/>
      <c r="AF15" s="19" t="s">
        <v>55</v>
      </c>
      <c r="AG15" s="72" t="s">
        <v>56</v>
      </c>
      <c r="AH15" s="17"/>
      <c r="AI15" s="2"/>
      <c r="AJ15" s="17"/>
    </row>
    <row r="16" spans="1:36" ht="408.75" customHeight="1">
      <c r="A16" s="96">
        <v>1</v>
      </c>
      <c r="B16" s="97" t="s">
        <v>57</v>
      </c>
      <c r="C16" s="98" t="s">
        <v>58</v>
      </c>
      <c r="D16" s="99" t="s">
        <v>59</v>
      </c>
      <c r="E16" s="100" t="s">
        <v>60</v>
      </c>
      <c r="F16" s="101" t="s">
        <v>61</v>
      </c>
      <c r="G16" s="101" t="str">
        <f>+CONCATENATE(E16," - ",F16)</f>
        <v>MUY BAJA - MODERADO</v>
      </c>
      <c r="H16" s="85" t="e">
        <f>+VLOOKUP(G16,#REF!,2,FALSE)</f>
        <v>#REF!</v>
      </c>
      <c r="I16" s="87" t="s">
        <v>62</v>
      </c>
      <c r="J16" s="23" t="s">
        <v>63</v>
      </c>
      <c r="K16" s="24" t="s">
        <v>64</v>
      </c>
      <c r="L16" s="25">
        <f>IF(K16="ASIGNADO",15,IF(K16="NO ASIGNADO",0,""))</f>
        <v>15</v>
      </c>
      <c r="M16" s="106">
        <f>SUM(L16:L21)</f>
        <v>85</v>
      </c>
      <c r="N16" s="101" t="s">
        <v>65</v>
      </c>
      <c r="O16" s="108">
        <f>IF(O19="DÉBIL",0,IF(O19="MODERADO",50,IF(O19="FUERTE",100,"")))</f>
        <v>0</v>
      </c>
      <c r="P16" s="109" t="str">
        <f>IF(AND(M19="FUERTE",N16="FUERTE (SIEMPRE SE EJECUTA)"),"NO","SÍ")</f>
        <v>SÍ</v>
      </c>
      <c r="Q16" s="103" t="s">
        <v>66</v>
      </c>
      <c r="R16" s="103" t="str">
        <f>IF(AND(E16="MUY BAJA",Q19=2),"MUY BAJA",IF(AND(E16="BAJA",Q19=2),"MUY BAJA",IF(AND(E16="MEDIA",Q19=2),"MUY BAJA",IF(AND(E16="ALTA",Q19=2),"BAJA",IF(AND(E16="MUY ALTA",Q19=2),"MEDIA",IF(AND(E16="MUY BAJA",Q19=1),"MUY BAJA",IF(AND(E16="BAJA",Q19=1),"MUY BAJA",IF(AND(E16="MEDIA",Q19=1),"BAJA",IF(AND(E16="ALTA",Q19=1),"MEDIA",IF(AND(E16="MUY ALTA",Q19=1),"ALTA",E16))))))))))</f>
        <v>MUY BAJA</v>
      </c>
      <c r="S16" s="104" t="str">
        <f>+CONCATENATE(R16," - ",F16)</f>
        <v>MUY BAJA - MODERADO</v>
      </c>
      <c r="T16" s="85" t="e">
        <f>+VLOOKUP(S16,#REF!,2,FALSE)</f>
        <v>#REF!</v>
      </c>
      <c r="U16" s="104" t="s">
        <v>67</v>
      </c>
      <c r="V16" s="129" t="s">
        <v>68</v>
      </c>
      <c r="W16" s="130" t="s">
        <v>69</v>
      </c>
      <c r="X16" s="132" t="s">
        <v>70</v>
      </c>
      <c r="Y16" s="133"/>
      <c r="Z16" s="26">
        <v>45657</v>
      </c>
      <c r="AA16" s="134" t="s">
        <v>71</v>
      </c>
      <c r="AB16" s="137" t="s">
        <v>72</v>
      </c>
      <c r="AC16" s="124" t="s">
        <v>72</v>
      </c>
      <c r="AD16" s="144"/>
      <c r="AE16" s="2"/>
      <c r="AF16" s="82" t="s">
        <v>73</v>
      </c>
      <c r="AG16" s="82" t="s">
        <v>74</v>
      </c>
      <c r="AH16" s="2"/>
      <c r="AI16" s="2"/>
      <c r="AJ16" s="2"/>
    </row>
    <row r="17" spans="1:36" ht="132.75" customHeight="1">
      <c r="A17" s="83"/>
      <c r="B17" s="86"/>
      <c r="C17" s="86"/>
      <c r="D17" s="95"/>
      <c r="E17" s="83"/>
      <c r="F17" s="86"/>
      <c r="G17" s="86"/>
      <c r="H17" s="86"/>
      <c r="I17" s="86"/>
      <c r="J17" s="27" t="s">
        <v>75</v>
      </c>
      <c r="K17" s="28" t="s">
        <v>76</v>
      </c>
      <c r="L17" s="29">
        <f>IF(K17="ADECUADO",15,IF(K17="INADECUADO",0,""))</f>
        <v>15</v>
      </c>
      <c r="M17" s="107"/>
      <c r="N17" s="86"/>
      <c r="O17" s="86"/>
      <c r="P17" s="86"/>
      <c r="Q17" s="88"/>
      <c r="R17" s="86"/>
      <c r="S17" s="86"/>
      <c r="T17" s="86"/>
      <c r="U17" s="86"/>
      <c r="V17" s="95"/>
      <c r="W17" s="86"/>
      <c r="X17" s="95"/>
      <c r="Y17" s="113"/>
      <c r="Z17" s="131">
        <v>45657</v>
      </c>
      <c r="AA17" s="135"/>
      <c r="AB17" s="138"/>
      <c r="AC17" s="125"/>
      <c r="AD17" s="145"/>
      <c r="AE17" s="2"/>
      <c r="AF17" s="83"/>
      <c r="AG17" s="83"/>
      <c r="AH17" s="2"/>
      <c r="AI17" s="2"/>
      <c r="AJ17" s="2"/>
    </row>
    <row r="18" spans="1:36" ht="261.75" customHeight="1">
      <c r="A18" s="83"/>
      <c r="B18" s="86"/>
      <c r="C18" s="86"/>
      <c r="D18" s="95"/>
      <c r="E18" s="83"/>
      <c r="F18" s="86"/>
      <c r="G18" s="86"/>
      <c r="H18" s="86"/>
      <c r="I18" s="86"/>
      <c r="J18" s="30" t="s">
        <v>77</v>
      </c>
      <c r="K18" s="28" t="s">
        <v>78</v>
      </c>
      <c r="L18" s="29">
        <f>IF(K18="OPORTUNA",15,IF(K18="INOPORTUNA",0,""))</f>
        <v>15</v>
      </c>
      <c r="M18" s="107"/>
      <c r="N18" s="86"/>
      <c r="O18" s="88"/>
      <c r="P18" s="86"/>
      <c r="Q18" s="31" t="s">
        <v>79</v>
      </c>
      <c r="R18" s="86"/>
      <c r="S18" s="86"/>
      <c r="T18" s="86"/>
      <c r="U18" s="86"/>
      <c r="V18" s="95"/>
      <c r="W18" s="86"/>
      <c r="X18" s="95"/>
      <c r="Y18" s="113"/>
      <c r="Z18" s="83"/>
      <c r="AA18" s="136"/>
      <c r="AB18" s="139"/>
      <c r="AC18" s="126"/>
      <c r="AD18" s="145"/>
      <c r="AE18" s="2"/>
      <c r="AF18" s="83"/>
      <c r="AG18" s="83"/>
      <c r="AH18" s="2"/>
      <c r="AI18" s="2"/>
      <c r="AJ18" s="2"/>
    </row>
    <row r="19" spans="1:36" ht="180.75" customHeight="1">
      <c r="A19" s="83"/>
      <c r="B19" s="86"/>
      <c r="C19" s="86"/>
      <c r="D19" s="95"/>
      <c r="E19" s="83"/>
      <c r="F19" s="86"/>
      <c r="G19" s="86"/>
      <c r="H19" s="86"/>
      <c r="I19" s="86"/>
      <c r="J19" s="27" t="s">
        <v>80</v>
      </c>
      <c r="K19" s="28" t="s">
        <v>81</v>
      </c>
      <c r="L19" s="29">
        <f>IF(K19="PREVENIR",15,IF(K19="DETECTAR",10,IF(K19="NO ES UN CONTROL",0,"")))</f>
        <v>10</v>
      </c>
      <c r="M19" s="110" t="str">
        <f>IF(M16&lt;86,"DÉBIL",IF(M16&lt;96,"MODERADO",IF(M16&lt;101,"FUERTE","")))</f>
        <v>DÉBIL</v>
      </c>
      <c r="N19" s="86"/>
      <c r="O19" s="111" t="str">
        <f>IF(AND(M19="FUERTE",N16="FUERTE (SIEMPRE SE EJECUTA)"),"FUERTE",IF(OR(M19="DÉBIL",N16="DÉBIL (NO SE EJECUTA)"),"DÉBIL",IF(OR(M19="MODERADO",N16="MODERADO (ALGUNAS VECES)"),"MODERADO")))</f>
        <v>DÉBIL</v>
      </c>
      <c r="P19" s="86"/>
      <c r="Q19" s="105" t="str">
        <f>IF(AND($O$19="FUERTE",$Q$16="DIRECTAMENTE"),2,IF(AND($O$19="FUERTE",$Q$16="DIRECTAMENTE"),2,IF(AND($O$19="FUERTE",$Q$16="DIRECTAMENTE"),2,IF(AND($O$19="FUERTE",$Q$16="NO DISMINUYE"),0,IF(AND($O$19="MODERADO",$Q$16="DIRECTAMENTE"),1,IF(AND($O$19="MODERADO",$Q$16="DIRECTAMENTE"),1,IF(AND($O$19="MODERADO",$Q$16="DIRECTAMENTE"),1,IF(AND($O$19="MODERADO",$Q$16="NO DISMINUYE"),0,"N/A"))))))))</f>
        <v>N/A</v>
      </c>
      <c r="R19" s="86"/>
      <c r="S19" s="86"/>
      <c r="T19" s="86"/>
      <c r="U19" s="86"/>
      <c r="V19" s="127" t="s">
        <v>82</v>
      </c>
      <c r="W19" s="86"/>
      <c r="X19" s="127" t="s">
        <v>83</v>
      </c>
      <c r="Y19" s="32"/>
      <c r="Z19" s="77">
        <v>45657</v>
      </c>
      <c r="AA19" s="73" t="s">
        <v>84</v>
      </c>
      <c r="AB19" s="33"/>
      <c r="AC19" s="34" t="s">
        <v>85</v>
      </c>
      <c r="AD19" s="145"/>
      <c r="AE19" s="2"/>
      <c r="AF19" s="83"/>
      <c r="AG19" s="83"/>
      <c r="AH19" s="2"/>
      <c r="AI19" s="2"/>
      <c r="AJ19" s="2"/>
    </row>
    <row r="20" spans="1:36" ht="344.25" customHeight="1">
      <c r="A20" s="83"/>
      <c r="B20" s="86"/>
      <c r="C20" s="86"/>
      <c r="D20" s="95"/>
      <c r="E20" s="83"/>
      <c r="F20" s="86"/>
      <c r="G20" s="86"/>
      <c r="H20" s="86"/>
      <c r="I20" s="86"/>
      <c r="J20" s="27" t="s">
        <v>86</v>
      </c>
      <c r="K20" s="28" t="s">
        <v>87</v>
      </c>
      <c r="L20" s="29">
        <f>IF(K20="CONFIABLE",15,IF(K20="NO CONFIABLE",0,""))</f>
        <v>15</v>
      </c>
      <c r="M20" s="107"/>
      <c r="N20" s="86"/>
      <c r="O20" s="86"/>
      <c r="P20" s="86"/>
      <c r="Q20" s="86"/>
      <c r="R20" s="86"/>
      <c r="S20" s="86"/>
      <c r="T20" s="86"/>
      <c r="U20" s="86"/>
      <c r="V20" s="128"/>
      <c r="W20" s="86"/>
      <c r="X20" s="128"/>
      <c r="Y20" s="32"/>
      <c r="Z20" s="77">
        <v>45657</v>
      </c>
      <c r="AA20" s="35" t="s">
        <v>88</v>
      </c>
      <c r="AB20" s="80" t="s">
        <v>89</v>
      </c>
      <c r="AC20" s="81" t="s">
        <v>85</v>
      </c>
      <c r="AD20" s="146"/>
      <c r="AE20" s="2"/>
      <c r="AF20" s="83"/>
      <c r="AG20" s="83"/>
      <c r="AH20" s="2"/>
      <c r="AI20" s="2"/>
      <c r="AJ20" s="2"/>
    </row>
    <row r="21" spans="1:36" ht="144" customHeight="1">
      <c r="A21" s="84"/>
      <c r="B21" s="86"/>
      <c r="C21" s="88"/>
      <c r="D21" s="95"/>
      <c r="E21" s="83"/>
      <c r="F21" s="88"/>
      <c r="G21" s="86"/>
      <c r="H21" s="86"/>
      <c r="I21" s="88"/>
      <c r="J21" s="27" t="s">
        <v>90</v>
      </c>
      <c r="K21" s="28" t="s">
        <v>91</v>
      </c>
      <c r="L21" s="29">
        <f>IF(K21="SE INVESTIGAN Y SE RESUELVEN OPORTUNAMENTE",15,IF(K21="NO SE INVESTIGAN Y SE RESUELVEN OPORTUNAMENTE",0,""))</f>
        <v>15</v>
      </c>
      <c r="M21" s="107"/>
      <c r="N21" s="86"/>
      <c r="O21" s="88"/>
      <c r="P21" s="86"/>
      <c r="Q21" s="86"/>
      <c r="R21" s="86"/>
      <c r="S21" s="86"/>
      <c r="T21" s="86"/>
      <c r="U21" s="86"/>
      <c r="V21" s="74" t="s">
        <v>92</v>
      </c>
      <c r="W21" s="86"/>
      <c r="X21" s="36" t="s">
        <v>93</v>
      </c>
      <c r="Y21" s="37"/>
      <c r="Z21" s="38"/>
      <c r="AA21" s="39"/>
      <c r="AB21" s="40"/>
      <c r="AC21" s="75"/>
      <c r="AD21" s="41"/>
      <c r="AE21" s="2"/>
      <c r="AF21" s="84"/>
      <c r="AG21" s="84"/>
      <c r="AH21" s="2"/>
      <c r="AI21" s="2"/>
      <c r="AJ21" s="2"/>
    </row>
    <row r="22" spans="1:36" ht="15.75" customHeight="1"/>
    <row r="23" spans="1:36" ht="15.75" customHeight="1"/>
    <row r="24" spans="1:36" ht="15.75" customHeight="1"/>
    <row r="25" spans="1:36" ht="15.75" customHeight="1"/>
    <row r="26" spans="1:36" ht="15.75" customHeight="1"/>
    <row r="27" spans="1:36" ht="15.75" customHeight="1"/>
    <row r="28" spans="1:36" ht="15.75" customHeight="1"/>
    <row r="29" spans="1:36" ht="15.75" customHeight="1"/>
    <row r="30" spans="1:36" ht="15.75" customHeight="1"/>
    <row r="31" spans="1:36" ht="15.75" customHeight="1"/>
    <row r="32" spans="1:3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1">
    <mergeCell ref="B6:H6"/>
    <mergeCell ref="M6:N6"/>
    <mergeCell ref="B8:I8"/>
    <mergeCell ref="B9:I9"/>
    <mergeCell ref="E12:X12"/>
    <mergeCell ref="AF12:AG14"/>
    <mergeCell ref="W14:X14"/>
    <mergeCell ref="T13:X13"/>
    <mergeCell ref="E14:H14"/>
    <mergeCell ref="I14:I15"/>
    <mergeCell ref="J14:J15"/>
    <mergeCell ref="K14:K15"/>
    <mergeCell ref="L14:L15"/>
    <mergeCell ref="M14:M15"/>
    <mergeCell ref="P14:P15"/>
    <mergeCell ref="Q14:Q15"/>
    <mergeCell ref="E13:H13"/>
    <mergeCell ref="I13:Q13"/>
    <mergeCell ref="N14:N15"/>
    <mergeCell ref="O14:O15"/>
    <mergeCell ref="R14:R15"/>
    <mergeCell ref="AC16:AC18"/>
    <mergeCell ref="X19:X20"/>
    <mergeCell ref="U14:U15"/>
    <mergeCell ref="V14:V15"/>
    <mergeCell ref="V16:V18"/>
    <mergeCell ref="W16:W21"/>
    <mergeCell ref="U16:U21"/>
    <mergeCell ref="Z17:Z18"/>
    <mergeCell ref="X16:X18"/>
    <mergeCell ref="Y16:Y18"/>
    <mergeCell ref="AA16:AA18"/>
    <mergeCell ref="AB16:AB18"/>
    <mergeCell ref="Z12:AD14"/>
    <mergeCell ref="AD16:AD20"/>
    <mergeCell ref="V19:V20"/>
    <mergeCell ref="A1:A4"/>
    <mergeCell ref="B1:AC2"/>
    <mergeCell ref="AD1:AF1"/>
    <mergeCell ref="AD2:AF2"/>
    <mergeCell ref="B3:AC4"/>
    <mergeCell ref="AD3:AF3"/>
    <mergeCell ref="AD4:AF4"/>
    <mergeCell ref="M16:M18"/>
    <mergeCell ref="N16:N21"/>
    <mergeCell ref="O16:O18"/>
    <mergeCell ref="P16:P21"/>
    <mergeCell ref="M19:M21"/>
    <mergeCell ref="O19:O21"/>
    <mergeCell ref="T14:T15"/>
    <mergeCell ref="Q16:Q17"/>
    <mergeCell ref="R16:R21"/>
    <mergeCell ref="S16:S21"/>
    <mergeCell ref="T16:T21"/>
    <mergeCell ref="Q19:Q21"/>
    <mergeCell ref="AF16:AF21"/>
    <mergeCell ref="AG16:AG21"/>
    <mergeCell ref="H16:H21"/>
    <mergeCell ref="I16:I21"/>
    <mergeCell ref="A12:D12"/>
    <mergeCell ref="A13:A15"/>
    <mergeCell ref="B13:B15"/>
    <mergeCell ref="C13:C15"/>
    <mergeCell ref="D13:D15"/>
    <mergeCell ref="A16:A21"/>
    <mergeCell ref="B16:B21"/>
    <mergeCell ref="C16:C21"/>
    <mergeCell ref="D16:D21"/>
    <mergeCell ref="E16:E21"/>
    <mergeCell ref="F16:F21"/>
    <mergeCell ref="G16:G21"/>
  </mergeCells>
  <conditionalFormatting sqref="H16:H21">
    <cfRule type="containsText" dxfId="23" priority="1" operator="containsText" text="EXTREMO">
      <formula>NOT(ISERROR(SEARCH(("EXTREMO"),(H16))))</formula>
    </cfRule>
  </conditionalFormatting>
  <conditionalFormatting sqref="H16:H21">
    <cfRule type="containsText" dxfId="22" priority="2" operator="containsText" text="ALTO">
      <formula>NOT(ISERROR(SEARCH(("ALTO"),(H16))))</formula>
    </cfRule>
  </conditionalFormatting>
  <conditionalFormatting sqref="H16:H21">
    <cfRule type="containsText" dxfId="21" priority="3" operator="containsText" text="MODERADO">
      <formula>NOT(ISERROR(SEARCH(("MODERADO"),(H16))))</formula>
    </cfRule>
  </conditionalFormatting>
  <conditionalFormatting sqref="T16:T21">
    <cfRule type="containsText" dxfId="20" priority="4" operator="containsText" text="EXTREMO">
      <formula>NOT(ISERROR(SEARCH(("EXTREMO"),(T16))))</formula>
    </cfRule>
  </conditionalFormatting>
  <conditionalFormatting sqref="T16:T21">
    <cfRule type="containsText" dxfId="19" priority="5" operator="containsText" text="ALTO">
      <formula>NOT(ISERROR(SEARCH(("ALTO"),(T16))))</formula>
    </cfRule>
  </conditionalFormatting>
  <conditionalFormatting sqref="T16:T21">
    <cfRule type="containsText" dxfId="18" priority="6" operator="containsText" text="MODERADO">
      <formula>NOT(ISERROR(SEARCH(("MODERADO"),(T16))))</formula>
    </cfRule>
  </conditionalFormatting>
  <dataValidations count="2">
    <dataValidation type="list" allowBlank="1" showErrorMessage="1" sqref="Q16" xr:uid="{00000000-0002-0000-0000-000000000000}">
      <formula1>$AE$19:$AE$21</formula1>
    </dataValidation>
    <dataValidation type="list" allowBlank="1" showErrorMessage="1" sqref="N16" xr:uid="{00000000-0002-0000-0000-000008000000}">
      <formula1>$AE$14:$AF$14</formula1>
    </dataValidation>
  </dataValidations>
  <pageMargins left="0.70866141732283472" right="0.70866141732283472" top="0.74803149606299213" bottom="0.74803149606299213" header="0" footer="0"/>
  <pageSetup scale="13" orientation="landscape"/>
  <drawing r:id="rId1"/>
  <extLst>
    <ext xmlns:x14="http://schemas.microsoft.com/office/spreadsheetml/2009/9/main" uri="{CCE6A557-97BC-4b89-ADB6-D9C93CAAB3DF}">
      <x14:dataValidations xmlns:xm="http://schemas.microsoft.com/office/excel/2006/main" count="10">
        <x14:dataValidation type="list" allowBlank="1" showErrorMessage="1" xr:uid="{00000000-0002-0000-0000-000001000000}">
          <x14:formula1>
            <xm:f>#REF!</xm:f>
          </x14:formula1>
          <xm:sqref>K18</xm:sqref>
        </x14:dataValidation>
        <x14:dataValidation type="list" allowBlank="1" showErrorMessage="1" xr:uid="{00000000-0002-0000-0000-000002000000}">
          <x14:formula1>
            <xm:f>#REF!</xm:f>
          </x14:formula1>
          <xm:sqref>F16</xm:sqref>
        </x14:dataValidation>
        <x14:dataValidation type="list" allowBlank="1" showErrorMessage="1" xr:uid="{00000000-0002-0000-0000-000003000000}">
          <x14:formula1>
            <xm:f>#REF!</xm:f>
          </x14:formula1>
          <xm:sqref>K17</xm:sqref>
        </x14:dataValidation>
        <x14:dataValidation type="list" allowBlank="1" showErrorMessage="1" xr:uid="{00000000-0002-0000-0000-000004000000}">
          <x14:formula1>
            <xm:f>#REF!</xm:f>
          </x14:formula1>
          <xm:sqref>K21</xm:sqref>
        </x14:dataValidation>
        <x14:dataValidation type="list" allowBlank="1" showErrorMessage="1" xr:uid="{00000000-0002-0000-0000-000005000000}">
          <x14:formula1>
            <xm:f>#REF!</xm:f>
          </x14:formula1>
          <xm:sqref>V21</xm:sqref>
        </x14:dataValidation>
        <x14:dataValidation type="list" allowBlank="1" showErrorMessage="1" xr:uid="{00000000-0002-0000-0000-000006000000}">
          <x14:formula1>
            <xm:f>#REF!</xm:f>
          </x14:formula1>
          <xm:sqref>U16</xm:sqref>
        </x14:dataValidation>
        <x14:dataValidation type="list" allowBlank="1" showErrorMessage="1" xr:uid="{00000000-0002-0000-0000-000007000000}">
          <x14:formula1>
            <xm:f>#REF!</xm:f>
          </x14:formula1>
          <xm:sqref>K20</xm:sqref>
        </x14:dataValidation>
        <x14:dataValidation type="list" allowBlank="1" showErrorMessage="1" xr:uid="{00000000-0002-0000-0000-000009000000}">
          <x14:formula1>
            <xm:f>#REF!</xm:f>
          </x14:formula1>
          <xm:sqref>K19</xm:sqref>
        </x14:dataValidation>
        <x14:dataValidation type="list" allowBlank="1" showErrorMessage="1" xr:uid="{00000000-0002-0000-0000-00000A000000}">
          <x14:formula1>
            <xm:f>#REF!</xm:f>
          </x14:formula1>
          <xm:sqref>K16</xm:sqref>
        </x14:dataValidation>
        <x14:dataValidation type="list" allowBlank="1" showErrorMessage="1" xr:uid="{00000000-0002-0000-0000-00000B000000}">
          <x14:formula1>
            <xm:f>#REF!</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000"/>
  <sheetViews>
    <sheetView showGridLines="0" topLeftCell="X16" zoomScale="70" zoomScaleNormal="70" workbookViewId="0">
      <selection activeCell="AG16" sqref="AG16:AG22"/>
    </sheetView>
  </sheetViews>
  <sheetFormatPr baseColWidth="10" defaultColWidth="14.42578125" defaultRowHeight="15" customHeight="1"/>
  <cols>
    <col min="1" max="1" width="36.85546875" customWidth="1"/>
    <col min="2" max="4" width="32.5703125" customWidth="1"/>
    <col min="5" max="7" width="20.85546875" customWidth="1"/>
    <col min="8" max="8" width="25.42578125" customWidth="1"/>
    <col min="9" max="9" width="89.5703125" customWidth="1"/>
    <col min="10" max="10" width="53.7109375" customWidth="1"/>
    <col min="11" max="11" width="24.5703125" customWidth="1"/>
    <col min="12" max="12" width="11.42578125" customWidth="1"/>
    <col min="13" max="15" width="24.5703125" customWidth="1"/>
    <col min="16" max="16" width="19.7109375" customWidth="1"/>
    <col min="17" max="20" width="25.140625" customWidth="1"/>
    <col min="21" max="21" width="16.5703125" customWidth="1"/>
    <col min="22" max="22" width="25.42578125" customWidth="1"/>
    <col min="23" max="23" width="39.42578125" customWidth="1"/>
    <col min="24" max="24" width="36.85546875" customWidth="1"/>
    <col min="25" max="25" width="1.7109375" customWidth="1"/>
    <col min="26" max="26" width="33.42578125" customWidth="1"/>
    <col min="27" max="27" width="55.28515625" customWidth="1"/>
    <col min="28" max="28" width="46.5703125" customWidth="1"/>
    <col min="29" max="29" width="40.28515625" customWidth="1"/>
    <col min="30" max="30" width="34.85546875" customWidth="1"/>
    <col min="31" max="31" width="2.28515625" customWidth="1"/>
    <col min="32" max="32" width="53.5703125" customWidth="1"/>
    <col min="33" max="33" width="50.28515625" customWidth="1"/>
    <col min="34" max="36" width="11.42578125" customWidth="1"/>
  </cols>
  <sheetData>
    <row r="1" spans="1:36" ht="27" customHeight="1">
      <c r="A1" s="112"/>
      <c r="B1" s="115" t="s">
        <v>0</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7"/>
      <c r="AD1" s="121" t="s">
        <v>1</v>
      </c>
      <c r="AE1" s="122"/>
      <c r="AF1" s="123"/>
      <c r="AG1" s="1" t="s">
        <v>2</v>
      </c>
      <c r="AH1" s="2"/>
      <c r="AI1" s="2"/>
      <c r="AJ1" s="2"/>
    </row>
    <row r="2" spans="1:36" ht="27" customHeight="1">
      <c r="A2" s="113"/>
      <c r="B2" s="118"/>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20"/>
      <c r="AD2" s="121" t="s">
        <v>3</v>
      </c>
      <c r="AE2" s="122"/>
      <c r="AF2" s="123"/>
      <c r="AG2" s="3" t="s">
        <v>4</v>
      </c>
      <c r="AH2" s="2"/>
      <c r="AI2" s="2"/>
      <c r="AJ2" s="2"/>
    </row>
    <row r="3" spans="1:36" ht="27" customHeight="1">
      <c r="A3" s="113"/>
      <c r="B3" s="115" t="s">
        <v>5</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7"/>
      <c r="AD3" s="121" t="s">
        <v>6</v>
      </c>
      <c r="AE3" s="122"/>
      <c r="AF3" s="123"/>
      <c r="AG3" s="1" t="s">
        <v>7</v>
      </c>
      <c r="AH3" s="2"/>
      <c r="AI3" s="2"/>
      <c r="AJ3" s="2"/>
    </row>
    <row r="4" spans="1:36" ht="27" customHeight="1">
      <c r="A4" s="114"/>
      <c r="B4" s="118"/>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20"/>
      <c r="AD4" s="121" t="s">
        <v>8</v>
      </c>
      <c r="AE4" s="122"/>
      <c r="AF4" s="123"/>
      <c r="AG4" s="4">
        <v>44838</v>
      </c>
      <c r="AH4" s="2"/>
      <c r="AI4" s="2"/>
      <c r="AJ4" s="2"/>
    </row>
    <row r="5" spans="1:36" ht="27" customHeight="1">
      <c r="A5" s="61"/>
      <c r="B5" s="5"/>
      <c r="C5" s="5"/>
      <c r="D5" s="5"/>
      <c r="E5" s="5"/>
      <c r="F5" s="5"/>
      <c r="G5" s="5"/>
      <c r="H5" s="5"/>
      <c r="I5" s="5"/>
      <c r="J5" s="5"/>
      <c r="K5" s="5"/>
      <c r="L5" s="5"/>
      <c r="M5" s="5"/>
      <c r="N5" s="5"/>
      <c r="O5" s="5"/>
      <c r="P5" s="5"/>
      <c r="Q5" s="5"/>
      <c r="R5" s="5"/>
      <c r="S5" s="5"/>
      <c r="T5" s="5"/>
      <c r="U5" s="5"/>
      <c r="V5" s="5"/>
      <c r="W5" s="5"/>
      <c r="X5" s="5"/>
      <c r="Y5" s="5"/>
      <c r="Z5" s="5"/>
      <c r="AA5" s="5"/>
      <c r="AB5" s="5"/>
      <c r="AC5" s="6"/>
      <c r="AD5" s="62"/>
      <c r="AE5" s="2"/>
      <c r="AF5" s="2"/>
      <c r="AG5" s="2"/>
      <c r="AH5" s="2"/>
      <c r="AI5" s="2"/>
      <c r="AJ5" s="2"/>
    </row>
    <row r="6" spans="1:36" ht="59.25" customHeight="1">
      <c r="A6" s="7" t="s">
        <v>9</v>
      </c>
      <c r="B6" s="154" t="s">
        <v>10</v>
      </c>
      <c r="C6" s="155"/>
      <c r="D6" s="155"/>
      <c r="E6" s="155"/>
      <c r="F6" s="155"/>
      <c r="G6" s="155"/>
      <c r="H6" s="156"/>
      <c r="I6" s="5"/>
      <c r="J6" s="8"/>
      <c r="K6" s="9" t="s">
        <v>11</v>
      </c>
      <c r="L6" s="63"/>
      <c r="M6" s="157">
        <v>45321</v>
      </c>
      <c r="N6" s="123"/>
      <c r="O6" s="5"/>
      <c r="P6" s="5"/>
      <c r="Q6" s="5"/>
      <c r="R6" s="5"/>
      <c r="S6" s="5"/>
      <c r="T6" s="5"/>
      <c r="U6" s="5"/>
      <c r="V6" s="5"/>
      <c r="W6" s="5"/>
      <c r="X6" s="5"/>
      <c r="Y6" s="5"/>
      <c r="Z6" s="5"/>
      <c r="AA6" s="5"/>
      <c r="AB6" s="5"/>
      <c r="AC6" s="6"/>
      <c r="AD6" s="5"/>
      <c r="AE6" s="2"/>
      <c r="AF6" s="2"/>
      <c r="AG6" s="2"/>
      <c r="AH6" s="2"/>
      <c r="AI6" s="2"/>
      <c r="AJ6" s="2"/>
    </row>
    <row r="7" spans="1:36" ht="27" customHeight="1">
      <c r="A7" s="10"/>
      <c r="B7" s="8"/>
      <c r="C7" s="8"/>
      <c r="D7" s="8"/>
      <c r="E7" s="8"/>
      <c r="F7" s="8"/>
      <c r="G7" s="8"/>
      <c r="H7" s="8"/>
      <c r="I7" s="8"/>
      <c r="J7" s="8"/>
      <c r="K7" s="8"/>
      <c r="L7" s="8"/>
      <c r="M7" s="8"/>
      <c r="N7" s="8"/>
      <c r="O7" s="5"/>
      <c r="P7" s="5"/>
      <c r="Q7" s="5"/>
      <c r="R7" s="5"/>
      <c r="S7" s="5"/>
      <c r="T7" s="5"/>
      <c r="U7" s="5"/>
      <c r="V7" s="5"/>
      <c r="W7" s="5"/>
      <c r="X7" s="5"/>
      <c r="Y7" s="5"/>
      <c r="Z7" s="5"/>
      <c r="AA7" s="5"/>
      <c r="AB7" s="5"/>
      <c r="AC7" s="6"/>
      <c r="AD7" s="5"/>
      <c r="AE7" s="2"/>
      <c r="AF7" s="2"/>
      <c r="AG7" s="2"/>
      <c r="AH7" s="2"/>
      <c r="AI7" s="2"/>
      <c r="AJ7" s="2"/>
    </row>
    <row r="8" spans="1:36" ht="59.25" customHeight="1">
      <c r="A8" s="7" t="s">
        <v>12</v>
      </c>
      <c r="B8" s="158"/>
      <c r="C8" s="155"/>
      <c r="D8" s="155"/>
      <c r="E8" s="155"/>
      <c r="F8" s="155"/>
      <c r="G8" s="155"/>
      <c r="H8" s="155"/>
      <c r="I8" s="156"/>
      <c r="J8" s="5"/>
      <c r="K8" s="11" t="s">
        <v>13</v>
      </c>
      <c r="L8" s="11"/>
      <c r="M8" s="11" t="s">
        <v>14</v>
      </c>
      <c r="N8" s="11" t="s">
        <v>15</v>
      </c>
      <c r="O8" s="11" t="s">
        <v>16</v>
      </c>
      <c r="P8" s="5"/>
      <c r="Q8" s="5"/>
      <c r="R8" s="5"/>
      <c r="S8" s="5"/>
      <c r="T8" s="5"/>
      <c r="U8" s="5"/>
      <c r="V8" s="5"/>
      <c r="W8" s="5"/>
      <c r="X8" s="5"/>
      <c r="Y8" s="5"/>
      <c r="Z8" s="5"/>
      <c r="AA8" s="5"/>
      <c r="AB8" s="5"/>
      <c r="AC8" s="6"/>
      <c r="AD8" s="5"/>
      <c r="AE8" s="2"/>
      <c r="AF8" s="2"/>
      <c r="AG8" s="2"/>
      <c r="AH8" s="2"/>
      <c r="AI8" s="2"/>
      <c r="AJ8" s="2"/>
    </row>
    <row r="9" spans="1:36" ht="59.25" customHeight="1">
      <c r="A9" s="7" t="s">
        <v>17</v>
      </c>
      <c r="B9" s="158"/>
      <c r="C9" s="155"/>
      <c r="D9" s="155"/>
      <c r="E9" s="155"/>
      <c r="F9" s="155"/>
      <c r="G9" s="155"/>
      <c r="H9" s="155"/>
      <c r="I9" s="156"/>
      <c r="J9" s="5"/>
      <c r="K9" s="12"/>
      <c r="L9" s="13"/>
      <c r="M9" s="13"/>
      <c r="N9" s="14"/>
      <c r="O9" s="12" t="s">
        <v>18</v>
      </c>
      <c r="P9" s="5"/>
      <c r="Q9" s="5"/>
      <c r="R9" s="5"/>
      <c r="S9" s="5"/>
      <c r="T9" s="5"/>
      <c r="U9" s="5"/>
      <c r="V9" s="5"/>
      <c r="W9" s="5"/>
      <c r="X9" s="5"/>
      <c r="Y9" s="5"/>
      <c r="Z9" s="5"/>
      <c r="AA9" s="5"/>
      <c r="AB9" s="5"/>
      <c r="AC9" s="6"/>
      <c r="AD9" s="5"/>
      <c r="AE9" s="2"/>
      <c r="AF9" s="2"/>
      <c r="AG9" s="2"/>
      <c r="AH9" s="2"/>
      <c r="AI9" s="2"/>
      <c r="AJ9" s="2"/>
    </row>
    <row r="10" spans="1:36" ht="15.7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6"/>
      <c r="AD10" s="5"/>
      <c r="AE10" s="2"/>
      <c r="AF10" s="2"/>
      <c r="AG10" s="2"/>
      <c r="AH10" s="2"/>
      <c r="AI10" s="2"/>
      <c r="AJ10" s="2"/>
    </row>
    <row r="11" spans="1:36" ht="15.75" customHeight="1">
      <c r="A11" s="64"/>
      <c r="B11" s="5"/>
      <c r="C11" s="5"/>
      <c r="D11" s="5"/>
      <c r="E11" s="5"/>
      <c r="F11" s="5"/>
      <c r="G11" s="5"/>
      <c r="H11" s="5"/>
      <c r="I11" s="5"/>
      <c r="J11" s="5"/>
      <c r="K11" s="5"/>
      <c r="L11" s="5"/>
      <c r="M11" s="5"/>
      <c r="N11" s="5"/>
      <c r="O11" s="5"/>
      <c r="P11" s="5"/>
      <c r="Q11" s="5"/>
      <c r="R11" s="5"/>
      <c r="S11" s="5"/>
      <c r="T11" s="5"/>
      <c r="U11" s="5"/>
      <c r="V11" s="5"/>
      <c r="W11" s="5"/>
      <c r="X11" s="5"/>
      <c r="Y11" s="5"/>
      <c r="Z11" s="65"/>
      <c r="AA11" s="65"/>
      <c r="AB11" s="65"/>
      <c r="AC11" s="66"/>
      <c r="AD11" s="67"/>
      <c r="AE11" s="2"/>
      <c r="AF11" s="2"/>
      <c r="AG11" s="2"/>
      <c r="AH11" s="2"/>
      <c r="AI11" s="2"/>
      <c r="AJ11" s="2"/>
    </row>
    <row r="12" spans="1:36">
      <c r="A12" s="89" t="s">
        <v>19</v>
      </c>
      <c r="B12" s="90"/>
      <c r="C12" s="90"/>
      <c r="D12" s="91"/>
      <c r="E12" s="89" t="s">
        <v>20</v>
      </c>
      <c r="F12" s="90"/>
      <c r="G12" s="90"/>
      <c r="H12" s="90"/>
      <c r="I12" s="90"/>
      <c r="J12" s="90"/>
      <c r="K12" s="90"/>
      <c r="L12" s="90"/>
      <c r="M12" s="90"/>
      <c r="N12" s="90"/>
      <c r="O12" s="90"/>
      <c r="P12" s="90"/>
      <c r="Q12" s="90"/>
      <c r="R12" s="90"/>
      <c r="S12" s="90"/>
      <c r="T12" s="90"/>
      <c r="U12" s="90"/>
      <c r="V12" s="90"/>
      <c r="W12" s="90"/>
      <c r="X12" s="91"/>
      <c r="Y12" s="15"/>
      <c r="Z12" s="140" t="s">
        <v>21</v>
      </c>
      <c r="AA12" s="116"/>
      <c r="AB12" s="116"/>
      <c r="AC12" s="116"/>
      <c r="AD12" s="117"/>
      <c r="AE12" s="2"/>
      <c r="AF12" s="140" t="s">
        <v>22</v>
      </c>
      <c r="AG12" s="117"/>
      <c r="AH12" s="2"/>
      <c r="AI12" s="2"/>
      <c r="AJ12" s="2"/>
    </row>
    <row r="13" spans="1:36">
      <c r="A13" s="92" t="s">
        <v>23</v>
      </c>
      <c r="B13" s="93" t="s">
        <v>24</v>
      </c>
      <c r="C13" s="93" t="s">
        <v>25</v>
      </c>
      <c r="D13" s="94" t="s">
        <v>26</v>
      </c>
      <c r="E13" s="153" t="s">
        <v>27</v>
      </c>
      <c r="F13" s="122"/>
      <c r="G13" s="122"/>
      <c r="H13" s="123"/>
      <c r="I13" s="149" t="s">
        <v>28</v>
      </c>
      <c r="J13" s="122"/>
      <c r="K13" s="122"/>
      <c r="L13" s="122"/>
      <c r="M13" s="122"/>
      <c r="N13" s="122"/>
      <c r="O13" s="122"/>
      <c r="P13" s="122"/>
      <c r="Q13" s="122"/>
      <c r="R13" s="16"/>
      <c r="S13" s="16"/>
      <c r="T13" s="149" t="s">
        <v>29</v>
      </c>
      <c r="U13" s="122"/>
      <c r="V13" s="122"/>
      <c r="W13" s="122"/>
      <c r="X13" s="148"/>
      <c r="Y13" s="15"/>
      <c r="Z13" s="141"/>
      <c r="AA13" s="142"/>
      <c r="AB13" s="142"/>
      <c r="AC13" s="142"/>
      <c r="AD13" s="143"/>
      <c r="AE13" s="2"/>
      <c r="AF13" s="141"/>
      <c r="AG13" s="143"/>
      <c r="AH13" s="17"/>
      <c r="AI13" s="17"/>
      <c r="AJ13" s="17"/>
    </row>
    <row r="14" spans="1:36">
      <c r="A14" s="83"/>
      <c r="B14" s="86"/>
      <c r="C14" s="86"/>
      <c r="D14" s="95"/>
      <c r="E14" s="150" t="s">
        <v>30</v>
      </c>
      <c r="F14" s="151"/>
      <c r="G14" s="151"/>
      <c r="H14" s="146"/>
      <c r="I14" s="93" t="s">
        <v>31</v>
      </c>
      <c r="J14" s="152" t="s">
        <v>32</v>
      </c>
      <c r="K14" s="152" t="s">
        <v>33</v>
      </c>
      <c r="L14" s="152" t="s">
        <v>34</v>
      </c>
      <c r="M14" s="93" t="s">
        <v>35</v>
      </c>
      <c r="N14" s="102" t="s">
        <v>36</v>
      </c>
      <c r="O14" s="93" t="s">
        <v>37</v>
      </c>
      <c r="P14" s="93" t="s">
        <v>38</v>
      </c>
      <c r="Q14" s="93" t="s">
        <v>39</v>
      </c>
      <c r="R14" s="93" t="s">
        <v>40</v>
      </c>
      <c r="S14" s="68"/>
      <c r="T14" s="102" t="s">
        <v>41</v>
      </c>
      <c r="U14" s="93" t="s">
        <v>42</v>
      </c>
      <c r="V14" s="93" t="s">
        <v>43</v>
      </c>
      <c r="W14" s="147" t="s">
        <v>44</v>
      </c>
      <c r="X14" s="148"/>
      <c r="Y14" s="18"/>
      <c r="Z14" s="118"/>
      <c r="AA14" s="119"/>
      <c r="AB14" s="119"/>
      <c r="AC14" s="119"/>
      <c r="AD14" s="120"/>
      <c r="AE14" s="17"/>
      <c r="AF14" s="118"/>
      <c r="AG14" s="120"/>
      <c r="AH14" s="17"/>
      <c r="AI14" s="2"/>
      <c r="AJ14" s="17"/>
    </row>
    <row r="15" spans="1:36" ht="74.25" customHeight="1">
      <c r="A15" s="83"/>
      <c r="B15" s="86"/>
      <c r="C15" s="86"/>
      <c r="D15" s="95"/>
      <c r="E15" s="19" t="s">
        <v>45</v>
      </c>
      <c r="F15" s="68" t="s">
        <v>46</v>
      </c>
      <c r="G15" s="69"/>
      <c r="H15" s="70" t="s">
        <v>47</v>
      </c>
      <c r="I15" s="88"/>
      <c r="J15" s="88"/>
      <c r="K15" s="88"/>
      <c r="L15" s="88"/>
      <c r="M15" s="88"/>
      <c r="N15" s="88"/>
      <c r="O15" s="88"/>
      <c r="P15" s="88"/>
      <c r="Q15" s="88"/>
      <c r="R15" s="88"/>
      <c r="S15" s="71"/>
      <c r="T15" s="88"/>
      <c r="U15" s="88"/>
      <c r="V15" s="88"/>
      <c r="W15" s="20" t="s">
        <v>48</v>
      </c>
      <c r="X15" s="21" t="s">
        <v>49</v>
      </c>
      <c r="Y15" s="18"/>
      <c r="Z15" s="19" t="s">
        <v>50</v>
      </c>
      <c r="AA15" s="71" t="s">
        <v>51</v>
      </c>
      <c r="AB15" s="71" t="s">
        <v>52</v>
      </c>
      <c r="AC15" s="71" t="s">
        <v>53</v>
      </c>
      <c r="AD15" s="72" t="s">
        <v>54</v>
      </c>
      <c r="AE15" s="17"/>
      <c r="AF15" s="19" t="s">
        <v>55</v>
      </c>
      <c r="AG15" s="72" t="s">
        <v>95</v>
      </c>
      <c r="AH15" s="17"/>
      <c r="AI15" s="2"/>
      <c r="AJ15" s="17"/>
    </row>
    <row r="16" spans="1:36" ht="229.5" customHeight="1">
      <c r="A16" s="96">
        <v>2</v>
      </c>
      <c r="B16" s="168" t="s">
        <v>96</v>
      </c>
      <c r="C16" s="168" t="s">
        <v>97</v>
      </c>
      <c r="D16" s="168" t="s">
        <v>98</v>
      </c>
      <c r="E16" s="172" t="s">
        <v>99</v>
      </c>
      <c r="F16" s="104" t="s">
        <v>100</v>
      </c>
      <c r="G16" s="104" t="str">
        <f>+CONCATENATE(E16," - ",F16)</f>
        <v>BAJA - MAYOR</v>
      </c>
      <c r="H16" s="85" t="e">
        <f>+VLOOKUP(G16,#REF!,2,FALSE)</f>
        <v>#REF!</v>
      </c>
      <c r="I16" s="167" t="s">
        <v>101</v>
      </c>
      <c r="J16" s="42" t="s">
        <v>63</v>
      </c>
      <c r="K16" s="24" t="s">
        <v>64</v>
      </c>
      <c r="L16" s="25">
        <f>IF(K16="ASIGNADO",15,IF(K16="NO ASIGNADO",0,""))</f>
        <v>15</v>
      </c>
      <c r="M16" s="106">
        <f>SUM(L16:L22)</f>
        <v>95</v>
      </c>
      <c r="N16" s="101" t="s">
        <v>65</v>
      </c>
      <c r="O16" s="108">
        <f>IF(O19="DÉBIL",0,IF(O19="MODERADO",50,IF(O19="FUERTE",100,"")))</f>
        <v>50</v>
      </c>
      <c r="P16" s="109" t="str">
        <f>IF(AND(M19="FUERTE",N16="FUERTE (SIEMPRE SE EJECUTA)"),"NO","SÍ")</f>
        <v>SÍ</v>
      </c>
      <c r="Q16" s="103" t="s">
        <v>66</v>
      </c>
      <c r="R16" s="103" t="str">
        <f>IF(AND(E16="MUY BAJA",Q19=2),"MUY BAJA",IF(AND(E16="BAJA",Q19=2),"MUY BAJA",IF(AND(E16="MEDIA",Q19=2),"MUY BAJA",IF(AND(E16="ALTA",Q19=2),"BAJA",IF(AND(E16="MUY ALTA",Q19=2),"MEDIA",IF(AND(E16="MUY BAJA",Q19=1),"MUY BAJA",IF(AND(E16="BAJA",Q19=1),"MUY BAJA",IF(AND(E16="MEDIA",Q19=1),"BAJA",IF(AND(E16="ALTA",Q19=1),"MEDIA",IF(AND(E16="MUY ALTA",Q19=1),"ALTA",E16))))))))))</f>
        <v>MUY BAJA</v>
      </c>
      <c r="S16" s="104" t="str">
        <f>+CONCATENATE(R16," - ",F16)</f>
        <v>MUY BAJA - MAYOR</v>
      </c>
      <c r="T16" s="85" t="e">
        <f>+VLOOKUP(S16,#REF!,2,FALSE)</f>
        <v>#REF!</v>
      </c>
      <c r="U16" s="104" t="s">
        <v>67</v>
      </c>
      <c r="V16" s="171" t="s">
        <v>102</v>
      </c>
      <c r="W16" s="130" t="s">
        <v>103</v>
      </c>
      <c r="X16" s="132" t="s">
        <v>104</v>
      </c>
      <c r="Y16" s="37"/>
      <c r="Z16" s="169" t="s">
        <v>105</v>
      </c>
      <c r="AA16" s="170" t="s">
        <v>106</v>
      </c>
      <c r="AB16" s="137" t="s">
        <v>107</v>
      </c>
      <c r="AC16" s="79" t="s">
        <v>108</v>
      </c>
      <c r="AD16" s="159"/>
      <c r="AE16" s="2"/>
      <c r="AF16" s="161" t="s">
        <v>109</v>
      </c>
      <c r="AG16" s="161" t="s">
        <v>110</v>
      </c>
      <c r="AH16" s="2"/>
      <c r="AI16" s="2"/>
      <c r="AJ16" s="2"/>
    </row>
    <row r="17" spans="1:36" ht="229.5" customHeight="1">
      <c r="A17" s="83"/>
      <c r="B17" s="86"/>
      <c r="C17" s="86"/>
      <c r="D17" s="86"/>
      <c r="E17" s="83"/>
      <c r="F17" s="86"/>
      <c r="G17" s="86"/>
      <c r="H17" s="86"/>
      <c r="I17" s="86"/>
      <c r="J17" s="43" t="s">
        <v>75</v>
      </c>
      <c r="K17" s="28" t="s">
        <v>76</v>
      </c>
      <c r="L17" s="29">
        <f>IF(K17="ADECUADO",15,IF(K17="INADECUADO",0,""))</f>
        <v>15</v>
      </c>
      <c r="M17" s="107"/>
      <c r="N17" s="86"/>
      <c r="O17" s="86"/>
      <c r="P17" s="86"/>
      <c r="Q17" s="88"/>
      <c r="R17" s="86"/>
      <c r="S17" s="86"/>
      <c r="T17" s="86"/>
      <c r="U17" s="86"/>
      <c r="V17" s="95"/>
      <c r="W17" s="86"/>
      <c r="X17" s="95"/>
      <c r="Y17" s="37"/>
      <c r="Z17" s="83"/>
      <c r="AA17" s="86"/>
      <c r="AB17" s="86"/>
      <c r="AC17" s="78"/>
      <c r="AD17" s="95"/>
      <c r="AE17" s="2"/>
      <c r="AF17" s="83"/>
      <c r="AG17" s="163"/>
      <c r="AH17" s="2"/>
      <c r="AI17" s="2"/>
      <c r="AJ17" s="2"/>
    </row>
    <row r="18" spans="1:36" ht="229.5" customHeight="1">
      <c r="A18" s="83"/>
      <c r="B18" s="86"/>
      <c r="C18" s="86"/>
      <c r="D18" s="86"/>
      <c r="E18" s="83"/>
      <c r="F18" s="86"/>
      <c r="G18" s="86"/>
      <c r="H18" s="86"/>
      <c r="I18" s="86"/>
      <c r="J18" s="45" t="s">
        <v>77</v>
      </c>
      <c r="K18" s="28" t="s">
        <v>78</v>
      </c>
      <c r="L18" s="29">
        <f>IF(K18="OPORTUNA",15,IF(K18="INOPORTUNA",0,""))</f>
        <v>15</v>
      </c>
      <c r="M18" s="107"/>
      <c r="N18" s="86"/>
      <c r="O18" s="88"/>
      <c r="P18" s="86"/>
      <c r="Q18" s="31" t="s">
        <v>79</v>
      </c>
      <c r="R18" s="86"/>
      <c r="S18" s="86"/>
      <c r="T18" s="86"/>
      <c r="U18" s="86"/>
      <c r="V18" s="95"/>
      <c r="W18" s="86"/>
      <c r="X18" s="95"/>
      <c r="Y18" s="37"/>
      <c r="Z18" s="83"/>
      <c r="AA18" s="86"/>
      <c r="AB18" s="86"/>
      <c r="AC18" s="78"/>
      <c r="AD18" s="95"/>
      <c r="AE18" s="2"/>
      <c r="AF18" s="83"/>
      <c r="AG18" s="163"/>
      <c r="AH18" s="2"/>
      <c r="AI18" s="2"/>
      <c r="AJ18" s="2"/>
    </row>
    <row r="19" spans="1:36" ht="229.5" customHeight="1">
      <c r="A19" s="83"/>
      <c r="B19" s="86"/>
      <c r="C19" s="86"/>
      <c r="D19" s="86"/>
      <c r="E19" s="83"/>
      <c r="F19" s="86"/>
      <c r="G19" s="86"/>
      <c r="H19" s="86"/>
      <c r="I19" s="86"/>
      <c r="J19" s="43" t="s">
        <v>80</v>
      </c>
      <c r="K19" s="28" t="s">
        <v>81</v>
      </c>
      <c r="L19" s="29">
        <f>IF(K19="PREVENIR",15,IF(K19="DETECTAR",10,IF(K19="NO ES UN CONTROL",0,"")))</f>
        <v>10</v>
      </c>
      <c r="M19" s="110" t="str">
        <f>IF(M16&lt;86,"DÉBIL",IF(M16&lt;96,"MODERADO",IF(M16&lt;101,"FUERTE","")))</f>
        <v>MODERADO</v>
      </c>
      <c r="N19" s="86"/>
      <c r="O19" s="111" t="str">
        <f>IF(AND(M19="FUERTE",N16="FUERTE (SIEMPRE SE EJECUTA)"),"FUERTE",IF(OR(M19="DÉBIL",N16="DÉBIL (NO SE EJECUTA)"),"DÉBIL",IF(OR(M19="MODERADO",N16="MODERADO (ALGUNAS VECES)"),"MODERADO")))</f>
        <v>MODERADO</v>
      </c>
      <c r="P19" s="86"/>
      <c r="Q19" s="105">
        <f>IF(AND($O$19="FUERTE",$Q$16="DIRECTAMENTE"),2,IF(AND($O$19="FUERTE",$Q$16="DIRECTAMENTE"),2,IF(AND($O$19="FUERTE",$Q$16="DIRECTAMENTE"),2,IF(AND($O$19="FUERTE",$Q$16="NO DISMINUYE"),0,IF(AND($O$19="MODERADO",$Q$16="DIRECTAMENTE"),1,IF(AND($O$19="MODERADO",$Q$16="DIRECTAMENTE"),1,IF(AND($O$19="MODERADO",$Q$16="DIRECTAMENTE"),1,IF(AND($O$19="MODERADO",$Q$16="NO DISMINUYE"),0,"N/A"))))))))</f>
        <v>1</v>
      </c>
      <c r="R19" s="86"/>
      <c r="S19" s="86"/>
      <c r="T19" s="86"/>
      <c r="U19" s="86"/>
      <c r="V19" s="127" t="s">
        <v>111</v>
      </c>
      <c r="W19" s="86"/>
      <c r="X19" s="127" t="s">
        <v>83</v>
      </c>
      <c r="Y19" s="32"/>
      <c r="Z19" s="83"/>
      <c r="AA19" s="86"/>
      <c r="AB19" s="86"/>
      <c r="AC19" s="44"/>
      <c r="AD19" s="95"/>
      <c r="AE19" s="2"/>
      <c r="AF19" s="83"/>
      <c r="AG19" s="163"/>
      <c r="AH19" s="2"/>
      <c r="AI19" s="2"/>
      <c r="AJ19" s="2"/>
    </row>
    <row r="20" spans="1:36" ht="135.75" customHeight="1">
      <c r="A20" s="83"/>
      <c r="B20" s="86"/>
      <c r="C20" s="86"/>
      <c r="D20" s="86"/>
      <c r="E20" s="83"/>
      <c r="F20" s="86"/>
      <c r="G20" s="86"/>
      <c r="H20" s="86"/>
      <c r="I20" s="86"/>
      <c r="J20" s="43" t="s">
        <v>86</v>
      </c>
      <c r="K20" s="28" t="s">
        <v>87</v>
      </c>
      <c r="L20" s="29">
        <f>IF(K20="CONFIABLE",15,IF(K20="NO CONFIABLE",0,""))</f>
        <v>15</v>
      </c>
      <c r="M20" s="107"/>
      <c r="N20" s="86"/>
      <c r="O20" s="86"/>
      <c r="P20" s="86"/>
      <c r="Q20" s="86"/>
      <c r="R20" s="86"/>
      <c r="S20" s="86"/>
      <c r="T20" s="86"/>
      <c r="U20" s="86"/>
      <c r="V20" s="128"/>
      <c r="W20" s="86"/>
      <c r="X20" s="128"/>
      <c r="Y20" s="32"/>
      <c r="Z20" s="83"/>
      <c r="AA20" s="88"/>
      <c r="AB20" s="86"/>
      <c r="AC20" s="44"/>
      <c r="AD20" s="95"/>
      <c r="AE20" s="2"/>
      <c r="AF20" s="83"/>
      <c r="AG20" s="163"/>
      <c r="AH20" s="2"/>
      <c r="AI20" s="2"/>
      <c r="AJ20" s="2"/>
    </row>
    <row r="21" spans="1:36" ht="229.5" customHeight="1">
      <c r="A21" s="83"/>
      <c r="B21" s="86"/>
      <c r="C21" s="86"/>
      <c r="D21" s="86"/>
      <c r="E21" s="83"/>
      <c r="F21" s="86"/>
      <c r="G21" s="86"/>
      <c r="H21" s="86"/>
      <c r="I21" s="86"/>
      <c r="J21" s="43" t="s">
        <v>90</v>
      </c>
      <c r="K21" s="28" t="s">
        <v>91</v>
      </c>
      <c r="L21" s="29">
        <f>IF(K21="SE INVESTIGAN Y SE RESUELVEN OPORTUNAMENTE",15,IF(K21="NO SE INVESTIGAN Y SE RESUELVEN OPORTUNAMENTE",0,""))</f>
        <v>15</v>
      </c>
      <c r="M21" s="107"/>
      <c r="N21" s="86"/>
      <c r="O21" s="86"/>
      <c r="P21" s="86"/>
      <c r="Q21" s="86"/>
      <c r="R21" s="86"/>
      <c r="S21" s="86"/>
      <c r="T21" s="86"/>
      <c r="U21" s="86"/>
      <c r="V21" s="173" t="s">
        <v>92</v>
      </c>
      <c r="W21" s="86"/>
      <c r="X21" s="132" t="s">
        <v>112</v>
      </c>
      <c r="Y21" s="37"/>
      <c r="Z21" s="83"/>
      <c r="AA21" s="46" t="s">
        <v>113</v>
      </c>
      <c r="AB21" s="165"/>
      <c r="AC21" s="78" t="s">
        <v>114</v>
      </c>
      <c r="AD21" s="95"/>
      <c r="AE21" s="2"/>
      <c r="AF21" s="83"/>
      <c r="AG21" s="163"/>
      <c r="AH21" s="2"/>
      <c r="AI21" s="2"/>
      <c r="AJ21" s="2"/>
    </row>
    <row r="22" spans="1:36" ht="229.5" customHeight="1">
      <c r="A22" s="162"/>
      <c r="B22" s="166"/>
      <c r="C22" s="166"/>
      <c r="D22" s="166"/>
      <c r="E22" s="162"/>
      <c r="F22" s="166"/>
      <c r="G22" s="166"/>
      <c r="H22" s="166"/>
      <c r="I22" s="166"/>
      <c r="J22" s="47" t="s">
        <v>115</v>
      </c>
      <c r="K22" s="48" t="s">
        <v>116</v>
      </c>
      <c r="L22" s="49">
        <f>IF(K22="COMPLETA",10,IF(K22="INCOMPLETA",5,IF(K22="NO EXISTE",0,"")))</f>
        <v>10</v>
      </c>
      <c r="M22" s="174"/>
      <c r="N22" s="166"/>
      <c r="O22" s="166"/>
      <c r="P22" s="166"/>
      <c r="Q22" s="166"/>
      <c r="R22" s="166"/>
      <c r="S22" s="166"/>
      <c r="T22" s="166"/>
      <c r="U22" s="166"/>
      <c r="V22" s="160"/>
      <c r="W22" s="166"/>
      <c r="X22" s="160"/>
      <c r="Y22" s="37"/>
      <c r="Z22" s="162"/>
      <c r="AA22" s="50"/>
      <c r="AB22" s="166"/>
      <c r="AC22" s="51"/>
      <c r="AD22" s="160"/>
      <c r="AE22" s="2"/>
      <c r="AF22" s="162"/>
      <c r="AG22" s="164"/>
      <c r="AH22" s="2"/>
      <c r="AI22" s="2"/>
      <c r="AJ22" s="2"/>
    </row>
    <row r="23" spans="1:36" ht="15.75" customHeight="1">
      <c r="AD23" s="52" t="s">
        <v>117</v>
      </c>
    </row>
    <row r="24" spans="1:36" ht="15.75" customHeight="1"/>
    <row r="25" spans="1:36" ht="15.75" customHeight="1"/>
    <row r="26" spans="1:36" ht="15.75" customHeight="1"/>
    <row r="27" spans="1:36" ht="15.75" customHeight="1"/>
    <row r="28" spans="1:36" ht="15.75" customHeight="1"/>
    <row r="29" spans="1:36" ht="15.75" customHeight="1"/>
    <row r="30" spans="1:36" ht="15.75" customHeight="1"/>
    <row r="31" spans="1:36" ht="15.75" customHeight="1"/>
    <row r="32" spans="1:3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2">
    <mergeCell ref="B6:H6"/>
    <mergeCell ref="M6:N6"/>
    <mergeCell ref="B8:I8"/>
    <mergeCell ref="B9:I9"/>
    <mergeCell ref="E12:X12"/>
    <mergeCell ref="J14:J15"/>
    <mergeCell ref="K14:K15"/>
    <mergeCell ref="L14:L15"/>
    <mergeCell ref="M14:M15"/>
    <mergeCell ref="P14:P15"/>
    <mergeCell ref="N14:N15"/>
    <mergeCell ref="O14:O15"/>
    <mergeCell ref="Z12:AD14"/>
    <mergeCell ref="AF12:AG14"/>
    <mergeCell ref="W14:X14"/>
    <mergeCell ref="T13:X13"/>
    <mergeCell ref="Q14:Q15"/>
    <mergeCell ref="M16:M18"/>
    <mergeCell ref="N16:N22"/>
    <mergeCell ref="P16:P22"/>
    <mergeCell ref="R16:R22"/>
    <mergeCell ref="M19:M22"/>
    <mergeCell ref="Q19:Q22"/>
    <mergeCell ref="Q16:Q17"/>
    <mergeCell ref="O16:O18"/>
    <mergeCell ref="O19:O22"/>
    <mergeCell ref="X16:X18"/>
    <mergeCell ref="X19:X20"/>
    <mergeCell ref="V21:V22"/>
    <mergeCell ref="X21:X22"/>
    <mergeCell ref="S16:S22"/>
    <mergeCell ref="T16:T22"/>
    <mergeCell ref="U16:U22"/>
    <mergeCell ref="W16:W22"/>
    <mergeCell ref="Z16:Z22"/>
    <mergeCell ref="AA16:AA20"/>
    <mergeCell ref="V19:V20"/>
    <mergeCell ref="A1:A4"/>
    <mergeCell ref="B1:AC2"/>
    <mergeCell ref="E13:H13"/>
    <mergeCell ref="I13:Q13"/>
    <mergeCell ref="R14:R15"/>
    <mergeCell ref="T14:T15"/>
    <mergeCell ref="U14:U15"/>
    <mergeCell ref="V14:V15"/>
    <mergeCell ref="V16:V18"/>
    <mergeCell ref="C16:C22"/>
    <mergeCell ref="D16:D22"/>
    <mergeCell ref="E16:E22"/>
    <mergeCell ref="F16:F22"/>
    <mergeCell ref="AD1:AF1"/>
    <mergeCell ref="AD2:AF2"/>
    <mergeCell ref="B3:AC4"/>
    <mergeCell ref="AD3:AF3"/>
    <mergeCell ref="AD4:AF4"/>
    <mergeCell ref="G16:G22"/>
    <mergeCell ref="H16:H22"/>
    <mergeCell ref="I16:I22"/>
    <mergeCell ref="A12:D12"/>
    <mergeCell ref="A13:A15"/>
    <mergeCell ref="B13:B15"/>
    <mergeCell ref="C13:C15"/>
    <mergeCell ref="D13:D15"/>
    <mergeCell ref="A16:A22"/>
    <mergeCell ref="B16:B22"/>
    <mergeCell ref="E14:H14"/>
    <mergeCell ref="I14:I15"/>
    <mergeCell ref="AB16:AB20"/>
    <mergeCell ref="AD16:AD22"/>
    <mergeCell ref="AF16:AF22"/>
    <mergeCell ref="AG16:AG22"/>
    <mergeCell ref="AB21:AB22"/>
  </mergeCells>
  <conditionalFormatting sqref="H16:H22">
    <cfRule type="containsText" dxfId="17" priority="1" operator="containsText" text="EXTREMO">
      <formula>NOT(ISERROR(SEARCH(("EXTREMO"),(H16))))</formula>
    </cfRule>
  </conditionalFormatting>
  <conditionalFormatting sqref="H16:H22">
    <cfRule type="containsText" dxfId="16" priority="2" operator="containsText" text="ALTO">
      <formula>NOT(ISERROR(SEARCH(("ALTO"),(H16))))</formula>
    </cfRule>
  </conditionalFormatting>
  <conditionalFormatting sqref="H16:H22">
    <cfRule type="containsText" dxfId="15" priority="3" operator="containsText" text="MODERADO">
      <formula>NOT(ISERROR(SEARCH(("MODERADO"),(H16))))</formula>
    </cfRule>
  </conditionalFormatting>
  <conditionalFormatting sqref="T16:T22">
    <cfRule type="containsText" dxfId="14" priority="4" operator="containsText" text="EXTREMO">
      <formula>NOT(ISERROR(SEARCH(("EXTREMO"),(T16))))</formula>
    </cfRule>
  </conditionalFormatting>
  <conditionalFormatting sqref="T16:T22">
    <cfRule type="containsText" dxfId="13" priority="5" operator="containsText" text="ALTO">
      <formula>NOT(ISERROR(SEARCH(("ALTO"),(T16))))</formula>
    </cfRule>
  </conditionalFormatting>
  <conditionalFormatting sqref="T16:T22">
    <cfRule type="containsText" dxfId="12" priority="6" operator="containsText" text="MODERADO">
      <formula>NOT(ISERROR(SEARCH(("MODERADO"),(T16))))</formula>
    </cfRule>
  </conditionalFormatting>
  <dataValidations count="2">
    <dataValidation type="list" allowBlank="1" showErrorMessage="1" sqref="Q16" xr:uid="{00000000-0002-0000-0200-000000000000}">
      <formula1>$AE$19:$AE$21</formula1>
    </dataValidation>
    <dataValidation type="list" allowBlank="1" showErrorMessage="1" sqref="N16" xr:uid="{00000000-0002-0000-0200-00000A000000}">
      <formula1>$AE$14:$AF$14</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200-000001000000}">
          <x14:formula1>
            <xm:f>#REF!</xm:f>
          </x14:formula1>
          <xm:sqref>K18</xm:sqref>
        </x14:dataValidation>
        <x14:dataValidation type="list" allowBlank="1" showErrorMessage="1" xr:uid="{00000000-0002-0000-0200-000002000000}">
          <x14:formula1>
            <xm:f>#REF!</xm:f>
          </x14:formula1>
          <xm:sqref>F16</xm:sqref>
        </x14:dataValidation>
        <x14:dataValidation type="list" allowBlank="1" showErrorMessage="1" xr:uid="{00000000-0002-0000-0200-000003000000}">
          <x14:formula1>
            <xm:f>#REF!</xm:f>
          </x14:formula1>
          <xm:sqref>K17</xm:sqref>
        </x14:dataValidation>
        <x14:dataValidation type="list" allowBlank="1" showErrorMessage="1" xr:uid="{00000000-0002-0000-0200-000004000000}">
          <x14:formula1>
            <xm:f>#REF!</xm:f>
          </x14:formula1>
          <xm:sqref>K21</xm:sqref>
        </x14:dataValidation>
        <x14:dataValidation type="list" allowBlank="1" showErrorMessage="1" xr:uid="{00000000-0002-0000-0200-000005000000}">
          <x14:formula1>
            <xm:f>#REF!</xm:f>
          </x14:formula1>
          <xm:sqref>V21</xm:sqref>
        </x14:dataValidation>
        <x14:dataValidation type="list" allowBlank="1" showErrorMessage="1" xr:uid="{00000000-0002-0000-0200-000006000000}">
          <x14:formula1>
            <xm:f>#REF!</xm:f>
          </x14:formula1>
          <xm:sqref>U16</xm:sqref>
        </x14:dataValidation>
        <x14:dataValidation type="list" allowBlank="1" showErrorMessage="1" xr:uid="{00000000-0002-0000-0200-000007000000}">
          <x14:formula1>
            <xm:f>#REF!</xm:f>
          </x14:formula1>
          <xm:sqref>K20</xm:sqref>
        </x14:dataValidation>
        <x14:dataValidation type="list" allowBlank="1" showErrorMessage="1" xr:uid="{00000000-0002-0000-0200-000008000000}">
          <x14:formula1>
            <xm:f>#REF!</xm:f>
          </x14:formula1>
          <xm:sqref>K22</xm:sqref>
        </x14:dataValidation>
        <x14:dataValidation type="list" allowBlank="1" showErrorMessage="1" xr:uid="{00000000-0002-0000-0200-000009000000}">
          <x14:formula1>
            <xm:f>#REF!</xm:f>
          </x14:formula1>
          <xm:sqref>K16</xm:sqref>
        </x14:dataValidation>
        <x14:dataValidation type="list" allowBlank="1" showErrorMessage="1" xr:uid="{00000000-0002-0000-0200-00000B000000}">
          <x14:formula1>
            <xm:f>#REF!</xm:f>
          </x14:formula1>
          <xm:sqref>K19</xm:sqref>
        </x14:dataValidation>
        <x14:dataValidation type="list" allowBlank="1" showErrorMessage="1" xr:uid="{00000000-0002-0000-0200-00000C000000}">
          <x14:formula1>
            <xm:f>#REF!</xm:f>
          </x14:formula1>
          <xm:sqref>E16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1000"/>
  <sheetViews>
    <sheetView showGridLines="0" topLeftCell="X17" workbookViewId="0">
      <selection activeCell="AG16" sqref="AG16:AG22"/>
    </sheetView>
  </sheetViews>
  <sheetFormatPr baseColWidth="10" defaultColWidth="14.42578125" defaultRowHeight="15" customHeight="1"/>
  <cols>
    <col min="1" max="1" width="36.85546875" customWidth="1"/>
    <col min="2" max="4" width="32.5703125" customWidth="1"/>
    <col min="5" max="7" width="20.85546875" customWidth="1"/>
    <col min="8" max="8" width="25.42578125" customWidth="1"/>
    <col min="9" max="9" width="59.140625" customWidth="1"/>
    <col min="10" max="10" width="53.7109375" hidden="1" customWidth="1"/>
    <col min="11" max="11" width="24.5703125" hidden="1" customWidth="1"/>
    <col min="12" max="12" width="11.42578125" hidden="1" customWidth="1"/>
    <col min="13" max="15" width="24.5703125" hidden="1" customWidth="1"/>
    <col min="16" max="16" width="19.7109375" hidden="1" customWidth="1"/>
    <col min="17" max="19" width="25.140625" hidden="1" customWidth="1"/>
    <col min="20" max="20" width="25.140625" customWidth="1"/>
    <col min="21" max="21" width="16.5703125" customWidth="1"/>
    <col min="22" max="24" width="25.42578125" customWidth="1"/>
    <col min="25" max="25" width="1.7109375" customWidth="1"/>
    <col min="26" max="26" width="33.42578125" customWidth="1"/>
    <col min="27" max="27" width="55.7109375" customWidth="1"/>
    <col min="28" max="28" width="43.5703125" customWidth="1"/>
    <col min="29" max="29" width="40.28515625" customWidth="1"/>
    <col min="30" max="30" width="34.85546875" customWidth="1"/>
    <col min="31" max="31" width="2.28515625" customWidth="1"/>
    <col min="32" max="32" width="56.28515625" customWidth="1"/>
    <col min="33" max="33" width="50.28515625" customWidth="1"/>
    <col min="34" max="36" width="11.42578125" customWidth="1"/>
  </cols>
  <sheetData>
    <row r="1" spans="1:36" ht="27" customHeight="1">
      <c r="A1" s="112"/>
      <c r="B1" s="115" t="s">
        <v>0</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7"/>
      <c r="AD1" s="121" t="s">
        <v>1</v>
      </c>
      <c r="AE1" s="122"/>
      <c r="AF1" s="123"/>
      <c r="AG1" s="1" t="s">
        <v>2</v>
      </c>
      <c r="AH1" s="2"/>
      <c r="AI1" s="2"/>
      <c r="AJ1" s="2"/>
    </row>
    <row r="2" spans="1:36" ht="27" customHeight="1">
      <c r="A2" s="113"/>
      <c r="B2" s="118"/>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20"/>
      <c r="AD2" s="121" t="s">
        <v>3</v>
      </c>
      <c r="AE2" s="122"/>
      <c r="AF2" s="123"/>
      <c r="AG2" s="3" t="s">
        <v>4</v>
      </c>
      <c r="AH2" s="2"/>
      <c r="AI2" s="2"/>
      <c r="AJ2" s="2"/>
    </row>
    <row r="3" spans="1:36" ht="27" customHeight="1">
      <c r="A3" s="113"/>
      <c r="B3" s="115" t="s">
        <v>5</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7"/>
      <c r="AD3" s="121" t="s">
        <v>6</v>
      </c>
      <c r="AE3" s="122"/>
      <c r="AF3" s="123"/>
      <c r="AG3" s="1" t="s">
        <v>7</v>
      </c>
      <c r="AH3" s="2"/>
      <c r="AI3" s="2"/>
      <c r="AJ3" s="2"/>
    </row>
    <row r="4" spans="1:36" ht="27" customHeight="1">
      <c r="A4" s="114"/>
      <c r="B4" s="118"/>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20"/>
      <c r="AD4" s="121" t="s">
        <v>8</v>
      </c>
      <c r="AE4" s="122"/>
      <c r="AF4" s="123"/>
      <c r="AG4" s="4">
        <v>44838</v>
      </c>
      <c r="AH4" s="2"/>
      <c r="AI4" s="2"/>
      <c r="AJ4" s="2"/>
    </row>
    <row r="5" spans="1:36" ht="27" customHeight="1">
      <c r="A5" s="61"/>
      <c r="B5" s="5"/>
      <c r="C5" s="5"/>
      <c r="D5" s="5"/>
      <c r="E5" s="5"/>
      <c r="F5" s="5"/>
      <c r="G5" s="5"/>
      <c r="H5" s="5"/>
      <c r="I5" s="5"/>
      <c r="J5" s="5"/>
      <c r="K5" s="5"/>
      <c r="L5" s="5"/>
      <c r="M5" s="5"/>
      <c r="N5" s="5"/>
      <c r="O5" s="5"/>
      <c r="P5" s="5"/>
      <c r="Q5" s="5"/>
      <c r="R5" s="5"/>
      <c r="S5" s="5"/>
      <c r="T5" s="5"/>
      <c r="U5" s="5"/>
      <c r="V5" s="5"/>
      <c r="W5" s="5"/>
      <c r="X5" s="5"/>
      <c r="Y5" s="5"/>
      <c r="Z5" s="5"/>
      <c r="AA5" s="5"/>
      <c r="AB5" s="5"/>
      <c r="AC5" s="6"/>
      <c r="AD5" s="62"/>
      <c r="AE5" s="2"/>
      <c r="AF5" s="2"/>
      <c r="AG5" s="2"/>
      <c r="AH5" s="2"/>
      <c r="AI5" s="2"/>
      <c r="AJ5" s="2"/>
    </row>
    <row r="6" spans="1:36" ht="59.25" customHeight="1">
      <c r="A6" s="7" t="s">
        <v>9</v>
      </c>
      <c r="B6" s="154" t="s">
        <v>10</v>
      </c>
      <c r="C6" s="155"/>
      <c r="D6" s="155"/>
      <c r="E6" s="155"/>
      <c r="F6" s="155"/>
      <c r="G6" s="155"/>
      <c r="H6" s="156"/>
      <c r="I6" s="5"/>
      <c r="J6" s="8"/>
      <c r="K6" s="9" t="s">
        <v>11</v>
      </c>
      <c r="L6" s="63"/>
      <c r="M6" s="157">
        <v>45321</v>
      </c>
      <c r="N6" s="123"/>
      <c r="O6" s="5"/>
      <c r="P6" s="5"/>
      <c r="Q6" s="5"/>
      <c r="R6" s="5"/>
      <c r="S6" s="5"/>
      <c r="T6" s="5"/>
      <c r="U6" s="5"/>
      <c r="V6" s="5"/>
      <c r="W6" s="5"/>
      <c r="X6" s="5"/>
      <c r="Y6" s="5"/>
      <c r="Z6" s="5"/>
      <c r="AA6" s="5"/>
      <c r="AB6" s="5"/>
      <c r="AC6" s="6"/>
      <c r="AD6" s="5"/>
      <c r="AE6" s="2"/>
      <c r="AF6" s="2"/>
      <c r="AG6" s="2"/>
      <c r="AH6" s="2"/>
      <c r="AI6" s="2"/>
      <c r="AJ6" s="2"/>
    </row>
    <row r="7" spans="1:36" ht="27" customHeight="1">
      <c r="A7" s="10"/>
      <c r="B7" s="8"/>
      <c r="C7" s="8"/>
      <c r="D7" s="8"/>
      <c r="E7" s="8"/>
      <c r="F7" s="8"/>
      <c r="G7" s="8"/>
      <c r="H7" s="8"/>
      <c r="I7" s="8"/>
      <c r="J7" s="8"/>
      <c r="K7" s="8"/>
      <c r="L7" s="8"/>
      <c r="M7" s="8"/>
      <c r="N7" s="8"/>
      <c r="O7" s="5"/>
      <c r="P7" s="5"/>
      <c r="Q7" s="5"/>
      <c r="R7" s="5"/>
      <c r="S7" s="5"/>
      <c r="T7" s="5"/>
      <c r="U7" s="5"/>
      <c r="V7" s="5"/>
      <c r="W7" s="5"/>
      <c r="X7" s="5"/>
      <c r="Y7" s="5"/>
      <c r="Z7" s="5"/>
      <c r="AA7" s="5"/>
      <c r="AB7" s="5"/>
      <c r="AC7" s="6"/>
      <c r="AD7" s="5"/>
      <c r="AE7" s="2"/>
      <c r="AF7" s="2"/>
      <c r="AG7" s="2"/>
      <c r="AH7" s="2"/>
      <c r="AI7" s="2"/>
      <c r="AJ7" s="2"/>
    </row>
    <row r="8" spans="1:36" ht="59.25" customHeight="1">
      <c r="A8" s="7" t="s">
        <v>12</v>
      </c>
      <c r="B8" s="158"/>
      <c r="C8" s="155"/>
      <c r="D8" s="155"/>
      <c r="E8" s="155"/>
      <c r="F8" s="155"/>
      <c r="G8" s="155"/>
      <c r="H8" s="155"/>
      <c r="I8" s="156"/>
      <c r="J8" s="5"/>
      <c r="K8" s="11" t="s">
        <v>13</v>
      </c>
      <c r="L8" s="11"/>
      <c r="M8" s="11" t="s">
        <v>14</v>
      </c>
      <c r="N8" s="11" t="s">
        <v>15</v>
      </c>
      <c r="O8" s="11" t="s">
        <v>16</v>
      </c>
      <c r="P8" s="5"/>
      <c r="Q8" s="5"/>
      <c r="R8" s="5"/>
      <c r="S8" s="5"/>
      <c r="T8" s="5"/>
      <c r="U8" s="5"/>
      <c r="V8" s="5"/>
      <c r="W8" s="5"/>
      <c r="X8" s="5"/>
      <c r="Y8" s="5"/>
      <c r="Z8" s="5"/>
      <c r="AA8" s="5"/>
      <c r="AB8" s="5"/>
      <c r="AC8" s="6"/>
      <c r="AD8" s="5"/>
      <c r="AE8" s="2"/>
      <c r="AF8" s="2"/>
      <c r="AG8" s="2"/>
      <c r="AH8" s="2"/>
      <c r="AI8" s="2"/>
      <c r="AJ8" s="2"/>
    </row>
    <row r="9" spans="1:36" ht="59.25" customHeight="1">
      <c r="A9" s="7" t="s">
        <v>17</v>
      </c>
      <c r="B9" s="158"/>
      <c r="C9" s="155"/>
      <c r="D9" s="155"/>
      <c r="E9" s="155"/>
      <c r="F9" s="155"/>
      <c r="G9" s="155"/>
      <c r="H9" s="155"/>
      <c r="I9" s="156"/>
      <c r="J9" s="5"/>
      <c r="K9" s="12" t="s">
        <v>18</v>
      </c>
      <c r="L9" s="13"/>
      <c r="M9" s="13"/>
      <c r="N9" s="14"/>
      <c r="O9" s="12"/>
      <c r="P9" s="5"/>
      <c r="Q9" s="5"/>
      <c r="R9" s="5"/>
      <c r="S9" s="5"/>
      <c r="T9" s="5"/>
      <c r="U9" s="5"/>
      <c r="V9" s="5"/>
      <c r="W9" s="5"/>
      <c r="X9" s="5"/>
      <c r="Y9" s="5"/>
      <c r="Z9" s="5"/>
      <c r="AA9" s="5"/>
      <c r="AB9" s="5"/>
      <c r="AC9" s="6"/>
      <c r="AD9" s="5"/>
      <c r="AE9" s="2"/>
      <c r="AF9" s="2"/>
      <c r="AG9" s="2"/>
      <c r="AH9" s="2"/>
      <c r="AI9" s="2"/>
      <c r="AJ9" s="2"/>
    </row>
    <row r="10" spans="1:36" ht="15.7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6"/>
      <c r="AD10" s="5"/>
      <c r="AE10" s="2"/>
      <c r="AF10" s="2"/>
      <c r="AG10" s="2"/>
      <c r="AH10" s="2"/>
      <c r="AI10" s="2"/>
      <c r="AJ10" s="2"/>
    </row>
    <row r="11" spans="1:36" ht="15.75" customHeight="1">
      <c r="A11" s="64"/>
      <c r="B11" s="5"/>
      <c r="C11" s="5"/>
      <c r="D11" s="5"/>
      <c r="E11" s="5"/>
      <c r="F11" s="5"/>
      <c r="G11" s="5"/>
      <c r="H11" s="5"/>
      <c r="I11" s="5"/>
      <c r="J11" s="5"/>
      <c r="K11" s="5"/>
      <c r="L11" s="5"/>
      <c r="M11" s="5"/>
      <c r="N11" s="5"/>
      <c r="O11" s="5"/>
      <c r="P11" s="5"/>
      <c r="Q11" s="5"/>
      <c r="R11" s="5"/>
      <c r="S11" s="5"/>
      <c r="T11" s="5"/>
      <c r="U11" s="5"/>
      <c r="V11" s="5"/>
      <c r="W11" s="5"/>
      <c r="X11" s="5"/>
      <c r="Y11" s="5"/>
      <c r="Z11" s="65"/>
      <c r="AA11" s="65"/>
      <c r="AB11" s="65"/>
      <c r="AC11" s="66"/>
      <c r="AD11" s="67"/>
      <c r="AE11" s="2"/>
      <c r="AF11" s="2"/>
      <c r="AG11" s="2"/>
      <c r="AH11" s="2"/>
      <c r="AI11" s="2"/>
      <c r="AJ11" s="2"/>
    </row>
    <row r="12" spans="1:36">
      <c r="A12" s="89" t="s">
        <v>19</v>
      </c>
      <c r="B12" s="90"/>
      <c r="C12" s="90"/>
      <c r="D12" s="91"/>
      <c r="E12" s="89" t="s">
        <v>20</v>
      </c>
      <c r="F12" s="90"/>
      <c r="G12" s="90"/>
      <c r="H12" s="90"/>
      <c r="I12" s="90"/>
      <c r="J12" s="90"/>
      <c r="K12" s="90"/>
      <c r="L12" s="90"/>
      <c r="M12" s="90"/>
      <c r="N12" s="90"/>
      <c r="O12" s="90"/>
      <c r="P12" s="90"/>
      <c r="Q12" s="90"/>
      <c r="R12" s="90"/>
      <c r="S12" s="90"/>
      <c r="T12" s="90"/>
      <c r="U12" s="90"/>
      <c r="V12" s="90"/>
      <c r="W12" s="90"/>
      <c r="X12" s="91"/>
      <c r="Y12" s="15"/>
      <c r="Z12" s="140" t="s">
        <v>21</v>
      </c>
      <c r="AA12" s="116"/>
      <c r="AB12" s="116"/>
      <c r="AC12" s="116"/>
      <c r="AD12" s="117"/>
      <c r="AE12" s="2"/>
      <c r="AF12" s="140" t="s">
        <v>22</v>
      </c>
      <c r="AG12" s="117"/>
      <c r="AH12" s="2"/>
      <c r="AI12" s="2"/>
      <c r="AJ12" s="2"/>
    </row>
    <row r="13" spans="1:36">
      <c r="A13" s="92" t="s">
        <v>23</v>
      </c>
      <c r="B13" s="93" t="s">
        <v>24</v>
      </c>
      <c r="C13" s="93" t="s">
        <v>25</v>
      </c>
      <c r="D13" s="94" t="s">
        <v>26</v>
      </c>
      <c r="E13" s="153" t="s">
        <v>27</v>
      </c>
      <c r="F13" s="122"/>
      <c r="G13" s="122"/>
      <c r="H13" s="123"/>
      <c r="I13" s="149" t="s">
        <v>28</v>
      </c>
      <c r="J13" s="122"/>
      <c r="K13" s="122"/>
      <c r="L13" s="122"/>
      <c r="M13" s="122"/>
      <c r="N13" s="122"/>
      <c r="O13" s="122"/>
      <c r="P13" s="122"/>
      <c r="Q13" s="122"/>
      <c r="R13" s="16"/>
      <c r="S13" s="16"/>
      <c r="T13" s="149" t="s">
        <v>29</v>
      </c>
      <c r="U13" s="122"/>
      <c r="V13" s="122"/>
      <c r="W13" s="122"/>
      <c r="X13" s="148"/>
      <c r="Y13" s="15"/>
      <c r="Z13" s="141"/>
      <c r="AA13" s="142"/>
      <c r="AB13" s="142"/>
      <c r="AC13" s="142"/>
      <c r="AD13" s="143"/>
      <c r="AE13" s="2"/>
      <c r="AF13" s="141"/>
      <c r="AG13" s="143"/>
      <c r="AH13" s="17"/>
      <c r="AI13" s="17"/>
      <c r="AJ13" s="17"/>
    </row>
    <row r="14" spans="1:36" ht="36" customHeight="1">
      <c r="A14" s="83"/>
      <c r="B14" s="86"/>
      <c r="C14" s="86"/>
      <c r="D14" s="95"/>
      <c r="E14" s="150" t="s">
        <v>30</v>
      </c>
      <c r="F14" s="151"/>
      <c r="G14" s="151"/>
      <c r="H14" s="146"/>
      <c r="I14" s="93" t="s">
        <v>31</v>
      </c>
      <c r="J14" s="152" t="s">
        <v>32</v>
      </c>
      <c r="K14" s="152" t="s">
        <v>33</v>
      </c>
      <c r="L14" s="152" t="s">
        <v>34</v>
      </c>
      <c r="M14" s="93" t="s">
        <v>35</v>
      </c>
      <c r="N14" s="102" t="s">
        <v>36</v>
      </c>
      <c r="O14" s="93" t="s">
        <v>37</v>
      </c>
      <c r="P14" s="93" t="s">
        <v>38</v>
      </c>
      <c r="Q14" s="93" t="s">
        <v>39</v>
      </c>
      <c r="R14" s="93" t="s">
        <v>40</v>
      </c>
      <c r="S14" s="68"/>
      <c r="T14" s="102" t="s">
        <v>41</v>
      </c>
      <c r="U14" s="93" t="s">
        <v>42</v>
      </c>
      <c r="V14" s="93" t="s">
        <v>43</v>
      </c>
      <c r="W14" s="147" t="s">
        <v>44</v>
      </c>
      <c r="X14" s="148"/>
      <c r="Y14" s="18"/>
      <c r="Z14" s="118"/>
      <c r="AA14" s="119"/>
      <c r="AB14" s="119"/>
      <c r="AC14" s="119"/>
      <c r="AD14" s="120"/>
      <c r="AE14" s="17"/>
      <c r="AF14" s="118"/>
      <c r="AG14" s="120"/>
      <c r="AH14" s="17"/>
      <c r="AI14" s="2"/>
      <c r="AJ14" s="17"/>
    </row>
    <row r="15" spans="1:36" ht="74.25" customHeight="1">
      <c r="A15" s="83"/>
      <c r="B15" s="86"/>
      <c r="C15" s="86"/>
      <c r="D15" s="95"/>
      <c r="E15" s="19" t="s">
        <v>45</v>
      </c>
      <c r="F15" s="68" t="s">
        <v>46</v>
      </c>
      <c r="G15" s="69"/>
      <c r="H15" s="70" t="s">
        <v>47</v>
      </c>
      <c r="I15" s="88"/>
      <c r="J15" s="88"/>
      <c r="K15" s="88"/>
      <c r="L15" s="88"/>
      <c r="M15" s="88"/>
      <c r="N15" s="88"/>
      <c r="O15" s="88"/>
      <c r="P15" s="88"/>
      <c r="Q15" s="88"/>
      <c r="R15" s="88"/>
      <c r="S15" s="71"/>
      <c r="T15" s="88"/>
      <c r="U15" s="88"/>
      <c r="V15" s="88"/>
      <c r="W15" s="20" t="s">
        <v>48</v>
      </c>
      <c r="X15" s="21" t="s">
        <v>49</v>
      </c>
      <c r="Y15" s="18"/>
      <c r="Z15" s="19" t="s">
        <v>50</v>
      </c>
      <c r="AA15" s="68" t="s">
        <v>51</v>
      </c>
      <c r="AB15" s="68" t="s">
        <v>52</v>
      </c>
      <c r="AC15" s="68" t="s">
        <v>53</v>
      </c>
      <c r="AD15" s="72" t="s">
        <v>54</v>
      </c>
      <c r="AE15" s="17"/>
      <c r="AF15" s="19" t="s">
        <v>55</v>
      </c>
      <c r="AG15" s="72" t="s">
        <v>95</v>
      </c>
      <c r="AH15" s="17"/>
      <c r="AI15" s="2"/>
      <c r="AJ15" s="17"/>
    </row>
    <row r="16" spans="1:36" ht="150.75" customHeight="1">
      <c r="A16" s="96">
        <v>3</v>
      </c>
      <c r="B16" s="177" t="s">
        <v>118</v>
      </c>
      <c r="C16" s="178" t="s">
        <v>119</v>
      </c>
      <c r="D16" s="179" t="s">
        <v>120</v>
      </c>
      <c r="E16" s="180" t="s">
        <v>99</v>
      </c>
      <c r="F16" s="104" t="s">
        <v>61</v>
      </c>
      <c r="G16" s="104" t="str">
        <f>+CONCATENATE(E16," - ",F16)</f>
        <v>BAJA - MODERADO</v>
      </c>
      <c r="H16" s="85" t="e">
        <f>+VLOOKUP(G16,#REF!,2,FALSE)</f>
        <v>#REF!</v>
      </c>
      <c r="I16" s="181" t="s">
        <v>121</v>
      </c>
      <c r="J16" s="23" t="s">
        <v>63</v>
      </c>
      <c r="K16" s="24" t="s">
        <v>64</v>
      </c>
      <c r="L16" s="25">
        <f>IF(K16="ASIGNADO",15,IF(K16="NO ASIGNADO",0,""))</f>
        <v>15</v>
      </c>
      <c r="M16" s="106">
        <f>SUM(L16:L22)</f>
        <v>95</v>
      </c>
      <c r="N16" s="101" t="s">
        <v>65</v>
      </c>
      <c r="O16" s="108">
        <f>IF(O19="DÉBIL",0,IF(O19="MODERADO",50,IF(O19="FUERTE",100,"")))</f>
        <v>50</v>
      </c>
      <c r="P16" s="109" t="str">
        <f>IF(AND(M19="FUERTE",N16="FUERTE (SIEMPRE SE EJECUTA)"),"NO","SÍ")</f>
        <v>SÍ</v>
      </c>
      <c r="Q16" s="103" t="s">
        <v>66</v>
      </c>
      <c r="R16" s="103" t="str">
        <f>IF(AND(E16="MUY BAJA",Q19=2),"MUY BAJA",IF(AND(E16="BAJA",Q19=2),"MUY BAJA",IF(AND(E16="MEDIA",Q19=2),"MUY BAJA",IF(AND(E16="ALTA",Q19=2),"BAJA",IF(AND(E16="MUY ALTA",Q19=2),"MEDIA",IF(AND(E16="MUY BAJA",Q19=1),"MUY BAJA",IF(AND(E16="BAJA",Q19=1),"MUY BAJA",IF(AND(E16="MEDIA",Q19=1),"BAJA",IF(AND(E16="ALTA",Q19=1),"MEDIA",IF(AND(E16="MUY ALTA",Q19=1),"ALTA",E16))))))))))</f>
        <v>MUY BAJA</v>
      </c>
      <c r="S16" s="104" t="str">
        <f>+CONCATENATE(R16," - ",F16)</f>
        <v>MUY BAJA - MODERADO</v>
      </c>
      <c r="T16" s="85" t="e">
        <f>+VLOOKUP(S16,#REF!,2,FALSE)</f>
        <v>#REF!</v>
      </c>
      <c r="U16" s="104" t="s">
        <v>67</v>
      </c>
      <c r="V16" s="171" t="s">
        <v>122</v>
      </c>
      <c r="W16" s="183" t="s">
        <v>123</v>
      </c>
      <c r="X16" s="132" t="s">
        <v>124</v>
      </c>
      <c r="Y16" s="37"/>
      <c r="Z16" s="175">
        <v>42004</v>
      </c>
      <c r="AA16" s="175" t="s">
        <v>125</v>
      </c>
      <c r="AB16" s="175" t="s">
        <v>126</v>
      </c>
      <c r="AC16" s="175" t="s">
        <v>127</v>
      </c>
      <c r="AD16" s="176" t="s">
        <v>128</v>
      </c>
      <c r="AE16" s="2"/>
      <c r="AF16" s="82" t="s">
        <v>129</v>
      </c>
      <c r="AG16" s="82" t="s">
        <v>130</v>
      </c>
      <c r="AH16" s="2"/>
      <c r="AI16" s="2"/>
      <c r="AJ16" s="2"/>
    </row>
    <row r="17" spans="1:36" ht="168" customHeight="1">
      <c r="A17" s="83"/>
      <c r="B17" s="86"/>
      <c r="C17" s="86"/>
      <c r="D17" s="95"/>
      <c r="E17" s="83"/>
      <c r="F17" s="86"/>
      <c r="G17" s="86"/>
      <c r="H17" s="86"/>
      <c r="I17" s="86"/>
      <c r="J17" s="27" t="s">
        <v>75</v>
      </c>
      <c r="K17" s="28" t="s">
        <v>76</v>
      </c>
      <c r="L17" s="29">
        <f>IF(K17="ADECUADO",15,IF(K17="INADECUADO",0,""))</f>
        <v>15</v>
      </c>
      <c r="M17" s="107"/>
      <c r="N17" s="86"/>
      <c r="O17" s="86"/>
      <c r="P17" s="86"/>
      <c r="Q17" s="88"/>
      <c r="R17" s="86"/>
      <c r="S17" s="86"/>
      <c r="T17" s="86"/>
      <c r="U17" s="86"/>
      <c r="V17" s="95"/>
      <c r="W17" s="86"/>
      <c r="X17" s="95"/>
      <c r="Y17" s="37"/>
      <c r="Z17" s="86"/>
      <c r="AA17" s="86"/>
      <c r="AB17" s="86"/>
      <c r="AC17" s="86"/>
      <c r="AD17" s="143"/>
      <c r="AE17" s="2"/>
      <c r="AF17" s="83"/>
      <c r="AG17" s="83"/>
      <c r="AH17" s="2"/>
      <c r="AI17" s="2"/>
      <c r="AJ17" s="2"/>
    </row>
    <row r="18" spans="1:36" ht="228" customHeight="1">
      <c r="A18" s="83"/>
      <c r="B18" s="86"/>
      <c r="C18" s="86"/>
      <c r="D18" s="95"/>
      <c r="E18" s="83"/>
      <c r="F18" s="86"/>
      <c r="G18" s="86"/>
      <c r="H18" s="86"/>
      <c r="I18" s="86"/>
      <c r="J18" s="30" t="s">
        <v>77</v>
      </c>
      <c r="K18" s="28" t="s">
        <v>78</v>
      </c>
      <c r="L18" s="29">
        <f>IF(K18="OPORTUNA",15,IF(K18="INOPORTUNA",0,""))</f>
        <v>15</v>
      </c>
      <c r="M18" s="107"/>
      <c r="N18" s="86"/>
      <c r="O18" s="88"/>
      <c r="P18" s="86"/>
      <c r="Q18" s="31" t="s">
        <v>79</v>
      </c>
      <c r="R18" s="86"/>
      <c r="S18" s="86"/>
      <c r="T18" s="86"/>
      <c r="U18" s="86"/>
      <c r="V18" s="95"/>
      <c r="W18" s="86"/>
      <c r="X18" s="95"/>
      <c r="Y18" s="37"/>
      <c r="Z18" s="88"/>
      <c r="AA18" s="88"/>
      <c r="AB18" s="88"/>
      <c r="AC18" s="88"/>
      <c r="AD18" s="143"/>
      <c r="AE18" s="2"/>
      <c r="AF18" s="83"/>
      <c r="AG18" s="83"/>
      <c r="AH18" s="2"/>
      <c r="AI18" s="2"/>
      <c r="AJ18" s="2"/>
    </row>
    <row r="19" spans="1:36" ht="150.75" customHeight="1">
      <c r="A19" s="83"/>
      <c r="B19" s="86"/>
      <c r="C19" s="86"/>
      <c r="D19" s="95"/>
      <c r="E19" s="83"/>
      <c r="F19" s="86"/>
      <c r="G19" s="86"/>
      <c r="H19" s="86"/>
      <c r="I19" s="86"/>
      <c r="J19" s="27" t="s">
        <v>80</v>
      </c>
      <c r="K19" s="28" t="s">
        <v>81</v>
      </c>
      <c r="L19" s="29">
        <f>IF(K19="PREVENIR",15,IF(K19="DETECTAR",10,IF(K19="NO ES UN CONTROL",0,"")))</f>
        <v>10</v>
      </c>
      <c r="M19" s="110" t="str">
        <f>IF(M16&lt;86,"DÉBIL",IF(M16&lt;96,"MODERADO",IF(M16&lt;101,"FUERTE","")))</f>
        <v>MODERADO</v>
      </c>
      <c r="N19" s="86"/>
      <c r="O19" s="111" t="str">
        <f>IF(AND(M19="FUERTE",N16="FUERTE (SIEMPRE SE EJECUTA)"),"FUERTE",IF(OR(M19="DÉBIL",N16="DÉBIL (NO SE EJECUTA)"),"DÉBIL",IF(OR(M19="MODERADO",N16="MODERADO (ALGUNAS VECES)"),"MODERADO")))</f>
        <v>MODERADO</v>
      </c>
      <c r="P19" s="86"/>
      <c r="Q19" s="105">
        <f>IF(AND($O$19="FUERTE",$Q$16="DIRECTAMENTE"),2,IF(AND($O$19="FUERTE",$Q$16="DIRECTAMENTE"),2,IF(AND($O$19="FUERTE",$Q$16="DIRECTAMENTE"),2,IF(AND($O$19="FUERTE",$Q$16="NO DISMINUYE"),0,IF(AND($O$19="MODERADO",$Q$16="DIRECTAMENTE"),1,IF(AND($O$19="MODERADO",$Q$16="DIRECTAMENTE"),1,IF(AND($O$19="MODERADO",$Q$16="DIRECTAMENTE"),1,IF(AND($O$19="MODERADO",$Q$16="NO DISMINUYE"),0,"N/A"))))))))</f>
        <v>1</v>
      </c>
      <c r="R19" s="86"/>
      <c r="S19" s="86"/>
      <c r="T19" s="86"/>
      <c r="U19" s="86"/>
      <c r="V19" s="127" t="s">
        <v>111</v>
      </c>
      <c r="W19" s="86"/>
      <c r="X19" s="127" t="s">
        <v>83</v>
      </c>
      <c r="Y19" s="32"/>
      <c r="Z19" s="175">
        <v>42004</v>
      </c>
      <c r="AA19" s="175" t="s">
        <v>131</v>
      </c>
      <c r="AB19" s="175" t="s">
        <v>72</v>
      </c>
      <c r="AC19" s="175" t="s">
        <v>72</v>
      </c>
      <c r="AD19" s="143"/>
      <c r="AE19" s="2"/>
      <c r="AF19" s="83"/>
      <c r="AG19" s="83"/>
      <c r="AH19" s="2"/>
      <c r="AI19" s="2"/>
      <c r="AJ19" s="2"/>
    </row>
    <row r="20" spans="1:36" ht="150.75" customHeight="1">
      <c r="A20" s="83"/>
      <c r="B20" s="86"/>
      <c r="C20" s="86"/>
      <c r="D20" s="95"/>
      <c r="E20" s="83"/>
      <c r="F20" s="86"/>
      <c r="G20" s="86"/>
      <c r="H20" s="86"/>
      <c r="I20" s="86"/>
      <c r="J20" s="27" t="s">
        <v>86</v>
      </c>
      <c r="K20" s="28" t="s">
        <v>87</v>
      </c>
      <c r="L20" s="29">
        <f>IF(K20="CONFIABLE",15,IF(K20="NO CONFIABLE",0,""))</f>
        <v>15</v>
      </c>
      <c r="M20" s="107"/>
      <c r="N20" s="86"/>
      <c r="O20" s="86"/>
      <c r="P20" s="86"/>
      <c r="Q20" s="86"/>
      <c r="R20" s="86"/>
      <c r="S20" s="86"/>
      <c r="T20" s="86"/>
      <c r="U20" s="86"/>
      <c r="V20" s="128"/>
      <c r="W20" s="86"/>
      <c r="X20" s="128"/>
      <c r="Y20" s="32"/>
      <c r="Z20" s="88"/>
      <c r="AA20" s="88"/>
      <c r="AB20" s="88"/>
      <c r="AC20" s="88"/>
      <c r="AD20" s="143"/>
      <c r="AE20" s="2"/>
      <c r="AF20" s="83"/>
      <c r="AG20" s="83"/>
      <c r="AH20" s="2"/>
      <c r="AI20" s="2"/>
      <c r="AJ20" s="2"/>
    </row>
    <row r="21" spans="1:36" ht="150.75" customHeight="1">
      <c r="A21" s="83"/>
      <c r="B21" s="86"/>
      <c r="C21" s="86"/>
      <c r="D21" s="95"/>
      <c r="E21" s="83"/>
      <c r="F21" s="86"/>
      <c r="G21" s="86"/>
      <c r="H21" s="86"/>
      <c r="I21" s="86"/>
      <c r="J21" s="27" t="s">
        <v>90</v>
      </c>
      <c r="K21" s="28" t="s">
        <v>91</v>
      </c>
      <c r="L21" s="29">
        <f>IF(K21="SE INVESTIGAN Y SE RESUELVEN OPORTUNAMENTE",15,IF(K21="NO SE INVESTIGAN Y SE RESUELVEN OPORTUNAMENTE",0,""))</f>
        <v>15</v>
      </c>
      <c r="M21" s="107"/>
      <c r="N21" s="86"/>
      <c r="O21" s="86"/>
      <c r="P21" s="86"/>
      <c r="Q21" s="86"/>
      <c r="R21" s="86"/>
      <c r="S21" s="86"/>
      <c r="T21" s="86"/>
      <c r="U21" s="86"/>
      <c r="V21" s="182" t="s">
        <v>92</v>
      </c>
      <c r="W21" s="86"/>
      <c r="X21" s="132" t="s">
        <v>132</v>
      </c>
      <c r="Y21" s="37"/>
      <c r="Z21" s="76"/>
      <c r="AA21" s="53"/>
      <c r="AB21" s="54"/>
      <c r="AC21" s="55"/>
      <c r="AD21" s="143"/>
      <c r="AE21" s="2"/>
      <c r="AF21" s="83"/>
      <c r="AG21" s="83"/>
      <c r="AH21" s="2"/>
      <c r="AI21" s="2"/>
      <c r="AJ21" s="2"/>
    </row>
    <row r="22" spans="1:36" ht="150.75" customHeight="1">
      <c r="A22" s="162"/>
      <c r="B22" s="166"/>
      <c r="C22" s="166"/>
      <c r="D22" s="160"/>
      <c r="E22" s="162"/>
      <c r="F22" s="166"/>
      <c r="G22" s="166"/>
      <c r="H22" s="166"/>
      <c r="I22" s="166"/>
      <c r="J22" s="56" t="s">
        <v>115</v>
      </c>
      <c r="K22" s="48" t="s">
        <v>116</v>
      </c>
      <c r="L22" s="49">
        <f>IF(K22="COMPLETA",10,IF(K22="INCOMPLETA",5,IF(K22="NO EXISTE",0,"")))</f>
        <v>10</v>
      </c>
      <c r="M22" s="174"/>
      <c r="N22" s="166"/>
      <c r="O22" s="166"/>
      <c r="P22" s="166"/>
      <c r="Q22" s="166"/>
      <c r="R22" s="166"/>
      <c r="S22" s="166"/>
      <c r="T22" s="166"/>
      <c r="U22" s="166"/>
      <c r="V22" s="160"/>
      <c r="W22" s="166"/>
      <c r="X22" s="160"/>
      <c r="Y22" s="37"/>
      <c r="Z22" s="57"/>
      <c r="AA22" s="58"/>
      <c r="AB22" s="50"/>
      <c r="AC22" s="59"/>
      <c r="AD22" s="120"/>
      <c r="AE22" s="2"/>
      <c r="AF22" s="162"/>
      <c r="AG22" s="162"/>
      <c r="AH22" s="2"/>
      <c r="AI22" s="2"/>
      <c r="AJ22" s="2"/>
    </row>
    <row r="23" spans="1:36" ht="15.75" customHeight="1"/>
    <row r="24" spans="1:36" ht="15.75" customHeight="1"/>
    <row r="25" spans="1:36" ht="15.75" customHeight="1"/>
    <row r="26" spans="1:36" ht="15.75" customHeight="1"/>
    <row r="27" spans="1:36" ht="15.75" customHeight="1"/>
    <row r="28" spans="1:36" ht="15.75" customHeight="1"/>
    <row r="29" spans="1:36" ht="15.75" customHeight="1"/>
    <row r="30" spans="1:36" ht="15.75" customHeight="1"/>
    <row r="31" spans="1:36" ht="15.75" customHeight="1"/>
    <row r="32" spans="1:3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
    <mergeCell ref="B6:H6"/>
    <mergeCell ref="M6:N6"/>
    <mergeCell ref="B8:I8"/>
    <mergeCell ref="B9:I9"/>
    <mergeCell ref="E12:X12"/>
    <mergeCell ref="A12:D12"/>
    <mergeCell ref="Z12:AD14"/>
    <mergeCell ref="AF12:AG14"/>
    <mergeCell ref="W14:X14"/>
    <mergeCell ref="T13:X13"/>
    <mergeCell ref="E14:H14"/>
    <mergeCell ref="I14:I15"/>
    <mergeCell ref="J14:J15"/>
    <mergeCell ref="K14:K15"/>
    <mergeCell ref="L14:L15"/>
    <mergeCell ref="M14:M15"/>
    <mergeCell ref="P14:P15"/>
    <mergeCell ref="Q14:Q15"/>
    <mergeCell ref="E13:H13"/>
    <mergeCell ref="I13:Q13"/>
    <mergeCell ref="R14:R15"/>
    <mergeCell ref="T14:T15"/>
    <mergeCell ref="AA19:AA20"/>
    <mergeCell ref="V21:V22"/>
    <mergeCell ref="X21:X22"/>
    <mergeCell ref="AA16:AA18"/>
    <mergeCell ref="M16:M18"/>
    <mergeCell ref="N16:N22"/>
    <mergeCell ref="P16:P22"/>
    <mergeCell ref="R16:R22"/>
    <mergeCell ref="M19:M22"/>
    <mergeCell ref="Q19:Q22"/>
    <mergeCell ref="Q16:Q17"/>
    <mergeCell ref="O16:O18"/>
    <mergeCell ref="O19:O22"/>
    <mergeCell ref="W16:W22"/>
    <mergeCell ref="Z16:Z18"/>
    <mergeCell ref="V19:V20"/>
    <mergeCell ref="X16:X18"/>
    <mergeCell ref="X19:X20"/>
    <mergeCell ref="Z19:Z20"/>
    <mergeCell ref="A1:A4"/>
    <mergeCell ref="B1:AC2"/>
    <mergeCell ref="U14:U15"/>
    <mergeCell ref="V14:V15"/>
    <mergeCell ref="V16:V18"/>
    <mergeCell ref="C16:C22"/>
    <mergeCell ref="D16:D22"/>
    <mergeCell ref="E16:E22"/>
    <mergeCell ref="F16:F22"/>
    <mergeCell ref="G16:G22"/>
    <mergeCell ref="H16:H22"/>
    <mergeCell ref="I16:I22"/>
    <mergeCell ref="S16:S22"/>
    <mergeCell ref="AD1:AF1"/>
    <mergeCell ref="AD2:AF2"/>
    <mergeCell ref="B3:AC4"/>
    <mergeCell ref="AD3:AF3"/>
    <mergeCell ref="AD4:AF4"/>
    <mergeCell ref="T16:T22"/>
    <mergeCell ref="U16:U22"/>
    <mergeCell ref="N14:N15"/>
    <mergeCell ref="O14:O15"/>
    <mergeCell ref="A13:A15"/>
    <mergeCell ref="B13:B15"/>
    <mergeCell ref="C13:C15"/>
    <mergeCell ref="D13:D15"/>
    <mergeCell ref="A16:A22"/>
    <mergeCell ref="B16:B22"/>
    <mergeCell ref="AB16:AB18"/>
    <mergeCell ref="AC16:AC18"/>
    <mergeCell ref="AD16:AD22"/>
    <mergeCell ref="AF16:AF22"/>
    <mergeCell ref="AG16:AG22"/>
    <mergeCell ref="AB19:AB20"/>
    <mergeCell ref="AC19:AC20"/>
  </mergeCells>
  <conditionalFormatting sqref="H16:H22">
    <cfRule type="containsText" dxfId="11" priority="1" operator="containsText" text="EXTREMO">
      <formula>NOT(ISERROR(SEARCH(("EXTREMO"),(H16))))</formula>
    </cfRule>
  </conditionalFormatting>
  <conditionalFormatting sqref="H16:H22">
    <cfRule type="containsText" dxfId="10" priority="2" operator="containsText" text="ALTO">
      <formula>NOT(ISERROR(SEARCH(("ALTO"),(H16))))</formula>
    </cfRule>
  </conditionalFormatting>
  <conditionalFormatting sqref="H16:H22">
    <cfRule type="containsText" dxfId="9" priority="3" operator="containsText" text="MODERADO">
      <formula>NOT(ISERROR(SEARCH(("MODERADO"),(H16))))</formula>
    </cfRule>
  </conditionalFormatting>
  <conditionalFormatting sqref="T16:T22">
    <cfRule type="containsText" dxfId="8" priority="4" operator="containsText" text="EXTREMO">
      <formula>NOT(ISERROR(SEARCH(("EXTREMO"),(T16))))</formula>
    </cfRule>
  </conditionalFormatting>
  <conditionalFormatting sqref="T16:T22">
    <cfRule type="containsText" dxfId="7" priority="5" operator="containsText" text="ALTO">
      <formula>NOT(ISERROR(SEARCH(("ALTO"),(T16))))</formula>
    </cfRule>
  </conditionalFormatting>
  <conditionalFormatting sqref="T16:T22">
    <cfRule type="containsText" dxfId="6" priority="6" operator="containsText" text="MODERADO">
      <formula>NOT(ISERROR(SEARCH(("MODERADO"),(T16))))</formula>
    </cfRule>
  </conditionalFormatting>
  <dataValidations count="2">
    <dataValidation type="list" allowBlank="1" showErrorMessage="1" sqref="Q16" xr:uid="{00000000-0002-0000-0400-000000000000}">
      <formula1>$AE$19:$AE$21</formula1>
    </dataValidation>
    <dataValidation type="list" allowBlank="1" showErrorMessage="1" sqref="N16" xr:uid="{00000000-0002-0000-0400-00000A000000}">
      <formula1>$AE$14:$AF$14</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400-000001000000}">
          <x14:formula1>
            <xm:f>#REF!</xm:f>
          </x14:formula1>
          <xm:sqref>K18</xm:sqref>
        </x14:dataValidation>
        <x14:dataValidation type="list" allowBlank="1" showErrorMessage="1" xr:uid="{00000000-0002-0000-0400-000002000000}">
          <x14:formula1>
            <xm:f>#REF!</xm:f>
          </x14:formula1>
          <xm:sqref>F16</xm:sqref>
        </x14:dataValidation>
        <x14:dataValidation type="list" allowBlank="1" showErrorMessage="1" xr:uid="{00000000-0002-0000-0400-000003000000}">
          <x14:formula1>
            <xm:f>#REF!</xm:f>
          </x14:formula1>
          <xm:sqref>K17</xm:sqref>
        </x14:dataValidation>
        <x14:dataValidation type="list" allowBlank="1" showErrorMessage="1" xr:uid="{00000000-0002-0000-0400-000004000000}">
          <x14:formula1>
            <xm:f>#REF!</xm:f>
          </x14:formula1>
          <xm:sqref>K21</xm:sqref>
        </x14:dataValidation>
        <x14:dataValidation type="list" allowBlank="1" showErrorMessage="1" xr:uid="{00000000-0002-0000-0400-000005000000}">
          <x14:formula1>
            <xm:f>#REF!</xm:f>
          </x14:formula1>
          <xm:sqref>V21</xm:sqref>
        </x14:dataValidation>
        <x14:dataValidation type="list" allowBlank="1" showErrorMessage="1" xr:uid="{00000000-0002-0000-0400-000006000000}">
          <x14:formula1>
            <xm:f>#REF!</xm:f>
          </x14:formula1>
          <xm:sqref>U16</xm:sqref>
        </x14:dataValidation>
        <x14:dataValidation type="list" allowBlank="1" showErrorMessage="1" xr:uid="{00000000-0002-0000-0400-000007000000}">
          <x14:formula1>
            <xm:f>#REF!</xm:f>
          </x14:formula1>
          <xm:sqref>K20</xm:sqref>
        </x14:dataValidation>
        <x14:dataValidation type="list" allowBlank="1" showErrorMessage="1" xr:uid="{00000000-0002-0000-0400-000008000000}">
          <x14:formula1>
            <xm:f>#REF!</xm:f>
          </x14:formula1>
          <xm:sqref>K22</xm:sqref>
        </x14:dataValidation>
        <x14:dataValidation type="list" allowBlank="1" showErrorMessage="1" xr:uid="{00000000-0002-0000-0400-000009000000}">
          <x14:formula1>
            <xm:f>#REF!</xm:f>
          </x14:formula1>
          <xm:sqref>K16</xm:sqref>
        </x14:dataValidation>
        <x14:dataValidation type="list" allowBlank="1" showErrorMessage="1" xr:uid="{00000000-0002-0000-0400-00000B000000}">
          <x14:formula1>
            <xm:f>#REF!</xm:f>
          </x14:formula1>
          <xm:sqref>K19</xm:sqref>
        </x14:dataValidation>
        <x14:dataValidation type="list" allowBlank="1" showErrorMessage="1" xr:uid="{00000000-0002-0000-0400-00000C000000}">
          <x14:formula1>
            <xm:f>#REF!</xm:f>
          </x14:formula1>
          <xm:sqref>E16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000"/>
  <sheetViews>
    <sheetView showGridLines="0" topLeftCell="V16" workbookViewId="0">
      <selection activeCell="AG16" sqref="AG16:AG22"/>
    </sheetView>
  </sheetViews>
  <sheetFormatPr baseColWidth="10" defaultColWidth="14.42578125" defaultRowHeight="15" customHeight="1"/>
  <cols>
    <col min="1" max="1" width="9.140625" customWidth="1"/>
    <col min="2" max="4" width="16.28515625" customWidth="1"/>
    <col min="5" max="6" width="9.140625" customWidth="1"/>
    <col min="7" max="7" width="20.85546875" customWidth="1"/>
    <col min="8" max="8" width="9.140625" customWidth="1"/>
    <col min="9" max="9" width="35.140625" customWidth="1"/>
    <col min="10" max="17" width="9.140625" hidden="1" customWidth="1"/>
    <col min="18" max="18" width="25.140625" hidden="1" customWidth="1"/>
    <col min="19" max="19" width="25.140625" customWidth="1"/>
    <col min="20" max="21" width="9.140625" customWidth="1"/>
    <col min="22" max="22" width="18.140625" customWidth="1"/>
    <col min="23" max="23" width="36.42578125" customWidth="1"/>
    <col min="24" max="24" width="15.140625" customWidth="1"/>
    <col min="25" max="25" width="9.140625" customWidth="1"/>
    <col min="26" max="26" width="17.28515625" customWidth="1"/>
    <col min="27" max="30" width="32.85546875" customWidth="1"/>
    <col min="31" max="31" width="9.140625" customWidth="1"/>
    <col min="32" max="32" width="38.140625" customWidth="1"/>
    <col min="33" max="33" width="42.7109375" customWidth="1"/>
    <col min="34" max="36" width="9.140625" customWidth="1"/>
  </cols>
  <sheetData>
    <row r="1" spans="1:36" ht="27" customHeight="1">
      <c r="A1" s="112"/>
      <c r="B1" s="115" t="s">
        <v>0</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7"/>
      <c r="AD1" s="121" t="s">
        <v>1</v>
      </c>
      <c r="AE1" s="122"/>
      <c r="AF1" s="123"/>
      <c r="AG1" s="1" t="s">
        <v>2</v>
      </c>
      <c r="AH1" s="2"/>
      <c r="AI1" s="2"/>
      <c r="AJ1" s="2"/>
    </row>
    <row r="2" spans="1:36" ht="27" customHeight="1">
      <c r="A2" s="113"/>
      <c r="B2" s="118"/>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20"/>
      <c r="AD2" s="121" t="s">
        <v>3</v>
      </c>
      <c r="AE2" s="122"/>
      <c r="AF2" s="123"/>
      <c r="AG2" s="3" t="s">
        <v>4</v>
      </c>
      <c r="AH2" s="2"/>
      <c r="AI2" s="2"/>
      <c r="AJ2" s="2"/>
    </row>
    <row r="3" spans="1:36" ht="27" customHeight="1">
      <c r="A3" s="113"/>
      <c r="B3" s="115" t="s">
        <v>5</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7"/>
      <c r="AD3" s="121" t="s">
        <v>6</v>
      </c>
      <c r="AE3" s="122"/>
      <c r="AF3" s="123"/>
      <c r="AG3" s="1" t="s">
        <v>7</v>
      </c>
      <c r="AH3" s="2"/>
      <c r="AI3" s="2"/>
      <c r="AJ3" s="2"/>
    </row>
    <row r="4" spans="1:36" ht="27" customHeight="1">
      <c r="A4" s="114"/>
      <c r="B4" s="118"/>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20"/>
      <c r="AD4" s="121" t="s">
        <v>8</v>
      </c>
      <c r="AE4" s="122"/>
      <c r="AF4" s="123"/>
      <c r="AG4" s="4">
        <v>44838</v>
      </c>
      <c r="AH4" s="2"/>
      <c r="AI4" s="2"/>
      <c r="AJ4" s="2"/>
    </row>
    <row r="5" spans="1:36" ht="27" customHeight="1">
      <c r="A5" s="61"/>
      <c r="B5" s="5"/>
      <c r="C5" s="5"/>
      <c r="D5" s="5"/>
      <c r="E5" s="5"/>
      <c r="F5" s="5"/>
      <c r="G5" s="5"/>
      <c r="H5" s="5"/>
      <c r="I5" s="5"/>
      <c r="J5" s="5"/>
      <c r="K5" s="5"/>
      <c r="L5" s="5"/>
      <c r="M5" s="5"/>
      <c r="N5" s="5"/>
      <c r="O5" s="5"/>
      <c r="P5" s="5"/>
      <c r="Q5" s="5"/>
      <c r="R5" s="5"/>
      <c r="S5" s="5"/>
      <c r="T5" s="5"/>
      <c r="U5" s="5"/>
      <c r="V5" s="5"/>
      <c r="W5" s="5"/>
      <c r="X5" s="5"/>
      <c r="Y5" s="5"/>
      <c r="Z5" s="5"/>
      <c r="AA5" s="5"/>
      <c r="AB5" s="5"/>
      <c r="AC5" s="6"/>
      <c r="AD5" s="62"/>
      <c r="AE5" s="2"/>
      <c r="AF5" s="2"/>
      <c r="AG5" s="2"/>
      <c r="AH5" s="2"/>
      <c r="AI5" s="2"/>
      <c r="AJ5" s="2"/>
    </row>
    <row r="6" spans="1:36" ht="59.25" customHeight="1">
      <c r="A6" s="7" t="s">
        <v>9</v>
      </c>
      <c r="B6" s="154" t="s">
        <v>10</v>
      </c>
      <c r="C6" s="155"/>
      <c r="D6" s="155"/>
      <c r="E6" s="155"/>
      <c r="F6" s="155"/>
      <c r="G6" s="155"/>
      <c r="H6" s="156"/>
      <c r="I6" s="5"/>
      <c r="J6" s="8"/>
      <c r="K6" s="9" t="s">
        <v>11</v>
      </c>
      <c r="L6" s="63"/>
      <c r="M6" s="157">
        <v>45321</v>
      </c>
      <c r="N6" s="123"/>
      <c r="O6" s="5"/>
      <c r="P6" s="5"/>
      <c r="Q6" s="5"/>
      <c r="R6" s="5"/>
      <c r="S6" s="5"/>
      <c r="T6" s="5"/>
      <c r="U6" s="5"/>
      <c r="V6" s="5"/>
      <c r="W6" s="5"/>
      <c r="X6" s="5"/>
      <c r="Y6" s="5"/>
      <c r="Z6" s="5"/>
      <c r="AA6" s="5"/>
      <c r="AB6" s="5"/>
      <c r="AC6" s="6"/>
      <c r="AD6" s="5"/>
      <c r="AE6" s="2"/>
      <c r="AF6" s="2"/>
      <c r="AG6" s="2"/>
      <c r="AH6" s="2"/>
      <c r="AI6" s="2"/>
      <c r="AJ6" s="2"/>
    </row>
    <row r="7" spans="1:36" ht="27" customHeight="1">
      <c r="A7" s="10"/>
      <c r="B7" s="8"/>
      <c r="C7" s="8"/>
      <c r="D7" s="8"/>
      <c r="E7" s="8"/>
      <c r="F7" s="8"/>
      <c r="G7" s="8"/>
      <c r="H7" s="8"/>
      <c r="I7" s="8"/>
      <c r="J7" s="8"/>
      <c r="K7" s="8"/>
      <c r="L7" s="8"/>
      <c r="M7" s="8"/>
      <c r="N7" s="8"/>
      <c r="O7" s="5"/>
      <c r="P7" s="5"/>
      <c r="Q7" s="5"/>
      <c r="R7" s="5"/>
      <c r="S7" s="5"/>
      <c r="T7" s="5"/>
      <c r="U7" s="5"/>
      <c r="V7" s="5"/>
      <c r="W7" s="5"/>
      <c r="X7" s="5"/>
      <c r="Y7" s="5"/>
      <c r="Z7" s="5"/>
      <c r="AA7" s="5"/>
      <c r="AB7" s="5"/>
      <c r="AC7" s="6"/>
      <c r="AD7" s="5"/>
      <c r="AE7" s="2"/>
      <c r="AF7" s="2"/>
      <c r="AG7" s="2"/>
      <c r="AH7" s="2"/>
      <c r="AI7" s="2"/>
      <c r="AJ7" s="2"/>
    </row>
    <row r="8" spans="1:36" ht="59.25" customHeight="1">
      <c r="A8" s="7" t="s">
        <v>12</v>
      </c>
      <c r="B8" s="158"/>
      <c r="C8" s="155"/>
      <c r="D8" s="155"/>
      <c r="E8" s="155"/>
      <c r="F8" s="155"/>
      <c r="G8" s="155"/>
      <c r="H8" s="155"/>
      <c r="I8" s="156"/>
      <c r="J8" s="5"/>
      <c r="K8" s="11" t="s">
        <v>13</v>
      </c>
      <c r="L8" s="11"/>
      <c r="M8" s="11" t="s">
        <v>14</v>
      </c>
      <c r="N8" s="11" t="s">
        <v>15</v>
      </c>
      <c r="O8" s="11" t="s">
        <v>16</v>
      </c>
      <c r="P8" s="5"/>
      <c r="Q8" s="5"/>
      <c r="R8" s="5"/>
      <c r="S8" s="5"/>
      <c r="T8" s="5"/>
      <c r="U8" s="5"/>
      <c r="V8" s="5"/>
      <c r="W8" s="5"/>
      <c r="X8" s="5"/>
      <c r="Y8" s="5"/>
      <c r="Z8" s="5"/>
      <c r="AA8" s="5"/>
      <c r="AB8" s="5"/>
      <c r="AC8" s="6"/>
      <c r="AD8" s="5"/>
      <c r="AE8" s="2"/>
      <c r="AF8" s="2"/>
      <c r="AG8" s="2"/>
      <c r="AH8" s="2"/>
      <c r="AI8" s="2"/>
      <c r="AJ8" s="2"/>
    </row>
    <row r="9" spans="1:36" ht="59.25" customHeight="1">
      <c r="A9" s="7" t="s">
        <v>17</v>
      </c>
      <c r="B9" s="158"/>
      <c r="C9" s="155"/>
      <c r="D9" s="155"/>
      <c r="E9" s="155"/>
      <c r="F9" s="155"/>
      <c r="G9" s="155"/>
      <c r="H9" s="155"/>
      <c r="I9" s="156"/>
      <c r="J9" s="5"/>
      <c r="K9" s="12" t="s">
        <v>18</v>
      </c>
      <c r="L9" s="13"/>
      <c r="M9" s="13"/>
      <c r="N9" s="14"/>
      <c r="O9" s="12"/>
      <c r="P9" s="5"/>
      <c r="Q9" s="5"/>
      <c r="R9" s="5"/>
      <c r="S9" s="5"/>
      <c r="T9" s="5"/>
      <c r="U9" s="5"/>
      <c r="V9" s="5"/>
      <c r="W9" s="5"/>
      <c r="X9" s="5"/>
      <c r="Y9" s="5"/>
      <c r="Z9" s="5"/>
      <c r="AA9" s="5"/>
      <c r="AB9" s="5"/>
      <c r="AC9" s="6"/>
      <c r="AD9" s="5"/>
      <c r="AE9" s="2"/>
      <c r="AF9" s="2"/>
      <c r="AG9" s="2"/>
      <c r="AH9" s="2"/>
      <c r="AI9" s="2"/>
      <c r="AJ9" s="2"/>
    </row>
    <row r="10" spans="1:36" ht="15.7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6"/>
      <c r="AD10" s="5"/>
      <c r="AE10" s="2"/>
      <c r="AF10" s="2"/>
      <c r="AG10" s="2"/>
      <c r="AH10" s="2"/>
      <c r="AI10" s="2"/>
      <c r="AJ10" s="2"/>
    </row>
    <row r="11" spans="1:36" ht="15.75" customHeight="1">
      <c r="A11" s="64"/>
      <c r="B11" s="5"/>
      <c r="C11" s="5"/>
      <c r="D11" s="5"/>
      <c r="E11" s="5"/>
      <c r="F11" s="5"/>
      <c r="G11" s="5"/>
      <c r="H11" s="5"/>
      <c r="I11" s="5"/>
      <c r="J11" s="5"/>
      <c r="K11" s="5"/>
      <c r="L11" s="5"/>
      <c r="M11" s="5"/>
      <c r="N11" s="5"/>
      <c r="O11" s="5"/>
      <c r="P11" s="5"/>
      <c r="Q11" s="5"/>
      <c r="R11" s="5"/>
      <c r="S11" s="5"/>
      <c r="T11" s="5"/>
      <c r="U11" s="5"/>
      <c r="V11" s="5"/>
      <c r="W11" s="5"/>
      <c r="X11" s="5"/>
      <c r="Y11" s="5"/>
      <c r="Z11" s="65"/>
      <c r="AA11" s="65"/>
      <c r="AB11" s="65"/>
      <c r="AC11" s="66"/>
      <c r="AD11" s="67"/>
      <c r="AE11" s="2"/>
      <c r="AF11" s="2"/>
      <c r="AG11" s="2"/>
      <c r="AH11" s="2"/>
      <c r="AI11" s="2"/>
      <c r="AJ11" s="2"/>
    </row>
    <row r="12" spans="1:36">
      <c r="A12" s="89" t="s">
        <v>19</v>
      </c>
      <c r="B12" s="90"/>
      <c r="C12" s="90"/>
      <c r="D12" s="91"/>
      <c r="E12" s="89" t="s">
        <v>20</v>
      </c>
      <c r="F12" s="90"/>
      <c r="G12" s="90"/>
      <c r="H12" s="90"/>
      <c r="I12" s="90"/>
      <c r="J12" s="90"/>
      <c r="K12" s="90"/>
      <c r="L12" s="90"/>
      <c r="M12" s="90"/>
      <c r="N12" s="90"/>
      <c r="O12" s="90"/>
      <c r="P12" s="90"/>
      <c r="Q12" s="90"/>
      <c r="R12" s="90"/>
      <c r="S12" s="90"/>
      <c r="T12" s="90"/>
      <c r="U12" s="90"/>
      <c r="V12" s="90"/>
      <c r="W12" s="90"/>
      <c r="X12" s="91"/>
      <c r="Y12" s="15"/>
      <c r="Z12" s="140" t="s">
        <v>21</v>
      </c>
      <c r="AA12" s="116"/>
      <c r="AB12" s="116"/>
      <c r="AC12" s="116"/>
      <c r="AD12" s="117"/>
      <c r="AE12" s="2"/>
      <c r="AF12" s="140" t="s">
        <v>22</v>
      </c>
      <c r="AG12" s="117"/>
      <c r="AH12" s="2"/>
      <c r="AI12" s="2"/>
      <c r="AJ12" s="2"/>
    </row>
    <row r="13" spans="1:36">
      <c r="A13" s="92" t="s">
        <v>23</v>
      </c>
      <c r="B13" s="93" t="s">
        <v>24</v>
      </c>
      <c r="C13" s="93" t="s">
        <v>25</v>
      </c>
      <c r="D13" s="94" t="s">
        <v>26</v>
      </c>
      <c r="E13" s="153" t="s">
        <v>27</v>
      </c>
      <c r="F13" s="122"/>
      <c r="G13" s="122"/>
      <c r="H13" s="123"/>
      <c r="I13" s="149" t="s">
        <v>28</v>
      </c>
      <c r="J13" s="122"/>
      <c r="K13" s="122"/>
      <c r="L13" s="122"/>
      <c r="M13" s="122"/>
      <c r="N13" s="122"/>
      <c r="O13" s="122"/>
      <c r="P13" s="122"/>
      <c r="Q13" s="122"/>
      <c r="R13" s="16"/>
      <c r="S13" s="16"/>
      <c r="T13" s="149" t="s">
        <v>29</v>
      </c>
      <c r="U13" s="122"/>
      <c r="V13" s="122"/>
      <c r="W13" s="122"/>
      <c r="X13" s="148"/>
      <c r="Y13" s="15"/>
      <c r="Z13" s="141"/>
      <c r="AA13" s="142"/>
      <c r="AB13" s="142"/>
      <c r="AC13" s="142"/>
      <c r="AD13" s="143"/>
      <c r="AE13" s="2"/>
      <c r="AF13" s="141"/>
      <c r="AG13" s="143"/>
      <c r="AH13" s="17"/>
      <c r="AI13" s="17"/>
      <c r="AJ13" s="17"/>
    </row>
    <row r="14" spans="1:36" ht="36" customHeight="1">
      <c r="A14" s="83"/>
      <c r="B14" s="86"/>
      <c r="C14" s="86"/>
      <c r="D14" s="95"/>
      <c r="E14" s="150" t="s">
        <v>30</v>
      </c>
      <c r="F14" s="151"/>
      <c r="G14" s="151"/>
      <c r="H14" s="146"/>
      <c r="I14" s="93" t="s">
        <v>31</v>
      </c>
      <c r="J14" s="152" t="s">
        <v>32</v>
      </c>
      <c r="K14" s="152" t="s">
        <v>33</v>
      </c>
      <c r="L14" s="152" t="s">
        <v>34</v>
      </c>
      <c r="M14" s="93" t="s">
        <v>35</v>
      </c>
      <c r="N14" s="102" t="s">
        <v>36</v>
      </c>
      <c r="O14" s="93" t="s">
        <v>37</v>
      </c>
      <c r="P14" s="93" t="s">
        <v>38</v>
      </c>
      <c r="Q14" s="93" t="s">
        <v>39</v>
      </c>
      <c r="R14" s="93" t="s">
        <v>40</v>
      </c>
      <c r="S14" s="68"/>
      <c r="T14" s="102" t="s">
        <v>41</v>
      </c>
      <c r="U14" s="93" t="s">
        <v>42</v>
      </c>
      <c r="V14" s="93" t="s">
        <v>43</v>
      </c>
      <c r="W14" s="147" t="s">
        <v>44</v>
      </c>
      <c r="X14" s="148"/>
      <c r="Y14" s="18"/>
      <c r="Z14" s="118"/>
      <c r="AA14" s="119"/>
      <c r="AB14" s="119"/>
      <c r="AC14" s="119"/>
      <c r="AD14" s="120"/>
      <c r="AE14" s="17"/>
      <c r="AF14" s="118"/>
      <c r="AG14" s="120"/>
      <c r="AH14" s="17"/>
      <c r="AI14" s="2"/>
      <c r="AJ14" s="17"/>
    </row>
    <row r="15" spans="1:36" ht="74.25" customHeight="1">
      <c r="A15" s="83"/>
      <c r="B15" s="86"/>
      <c r="C15" s="86"/>
      <c r="D15" s="95"/>
      <c r="E15" s="19" t="s">
        <v>45</v>
      </c>
      <c r="F15" s="68" t="s">
        <v>46</v>
      </c>
      <c r="G15" s="69"/>
      <c r="H15" s="70" t="s">
        <v>47</v>
      </c>
      <c r="I15" s="88"/>
      <c r="J15" s="88"/>
      <c r="K15" s="88"/>
      <c r="L15" s="88"/>
      <c r="M15" s="88"/>
      <c r="N15" s="88"/>
      <c r="O15" s="88"/>
      <c r="P15" s="88"/>
      <c r="Q15" s="88"/>
      <c r="R15" s="88"/>
      <c r="S15" s="71"/>
      <c r="T15" s="88"/>
      <c r="U15" s="88"/>
      <c r="V15" s="88"/>
      <c r="W15" s="20" t="s">
        <v>48</v>
      </c>
      <c r="X15" s="21" t="s">
        <v>49</v>
      </c>
      <c r="Y15" s="18"/>
      <c r="Z15" s="19" t="s">
        <v>50</v>
      </c>
      <c r="AA15" s="71" t="s">
        <v>51</v>
      </c>
      <c r="AB15" s="71" t="s">
        <v>52</v>
      </c>
      <c r="AC15" s="71" t="s">
        <v>53</v>
      </c>
      <c r="AD15" s="72" t="s">
        <v>54</v>
      </c>
      <c r="AE15" s="17"/>
      <c r="AF15" s="19" t="s">
        <v>55</v>
      </c>
      <c r="AG15" s="72" t="s">
        <v>95</v>
      </c>
      <c r="AH15" s="17"/>
      <c r="AI15" s="2"/>
      <c r="AJ15" s="17"/>
    </row>
    <row r="16" spans="1:36" ht="150.75" customHeight="1">
      <c r="A16" s="96">
        <v>4</v>
      </c>
      <c r="B16" s="178" t="s">
        <v>133</v>
      </c>
      <c r="C16" s="178" t="s">
        <v>134</v>
      </c>
      <c r="D16" s="179" t="s">
        <v>120</v>
      </c>
      <c r="E16" s="180" t="s">
        <v>135</v>
      </c>
      <c r="F16" s="104" t="s">
        <v>61</v>
      </c>
      <c r="G16" s="104" t="str">
        <f>+CONCATENATE(E16," - ",F16)</f>
        <v>MEDIA - MODERADO</v>
      </c>
      <c r="H16" s="85" t="e">
        <f>+VLOOKUP(G16,#REF!,2,FALSE)</f>
        <v>#REF!</v>
      </c>
      <c r="I16" s="181" t="s">
        <v>136</v>
      </c>
      <c r="J16" s="23" t="s">
        <v>63</v>
      </c>
      <c r="K16" s="24" t="s">
        <v>64</v>
      </c>
      <c r="L16" s="25">
        <f>IF(K16="ASIGNADO",15,IF(K16="NO ASIGNADO",0,""))</f>
        <v>15</v>
      </c>
      <c r="M16" s="106">
        <f>SUM(L16:L22)</f>
        <v>95</v>
      </c>
      <c r="N16" s="101" t="s">
        <v>65</v>
      </c>
      <c r="O16" s="108">
        <f>IF(O19="DÉBIL",0,IF(O19="MODERADO",50,IF(O19="FUERTE",100,"")))</f>
        <v>50</v>
      </c>
      <c r="P16" s="109" t="str">
        <f>IF(AND(M19="FUERTE",N16="FUERTE (SIEMPRE SE EJECUTA)"),"NO","SÍ")</f>
        <v>SÍ</v>
      </c>
      <c r="Q16" s="103" t="s">
        <v>66</v>
      </c>
      <c r="R16" s="103" t="str">
        <f>IF(AND(E16="MUY BAJA",Q19=2),"MUY BAJA",IF(AND(E16="BAJA",Q19=2),"MUY BAJA",IF(AND(E16="MEDIA",Q19=2),"MUY BAJA",IF(AND(E16="ALTA",Q19=2),"BAJA",IF(AND(E16="MUY ALTA",Q19=2),"MEDIA",IF(AND(E16="MUY BAJA",Q19=1),"MUY BAJA",IF(AND(E16="BAJA",Q19=1),"MUY BAJA",IF(AND(E16="MEDIA",Q19=1),"BAJA",IF(AND(E16="ALTA",Q19=1),"MEDIA",IF(AND(E16="MUY ALTA",Q19=1),"ALTA",E16))))))))))</f>
        <v>BAJA</v>
      </c>
      <c r="S16" s="104" t="str">
        <f>+CONCATENATE(R16," - ",F16)</f>
        <v>BAJA - MODERADO</v>
      </c>
      <c r="T16" s="85" t="e">
        <f>+VLOOKUP(S16,#REF!,2,FALSE)</f>
        <v>#REF!</v>
      </c>
      <c r="U16" s="104" t="s">
        <v>67</v>
      </c>
      <c r="V16" s="171" t="s">
        <v>137</v>
      </c>
      <c r="W16" s="183" t="s">
        <v>138</v>
      </c>
      <c r="X16" s="132" t="s">
        <v>139</v>
      </c>
      <c r="Y16" s="37"/>
      <c r="Z16" s="187">
        <v>45657</v>
      </c>
      <c r="AA16" s="137" t="s">
        <v>140</v>
      </c>
      <c r="AB16" s="137" t="s">
        <v>141</v>
      </c>
      <c r="AC16" s="179" t="s">
        <v>72</v>
      </c>
      <c r="AD16" s="137" t="s">
        <v>142</v>
      </c>
      <c r="AE16" s="2"/>
      <c r="AF16" s="184" t="s">
        <v>143</v>
      </c>
      <c r="AG16" s="82" t="s">
        <v>144</v>
      </c>
      <c r="AH16" s="2"/>
      <c r="AI16" s="2"/>
      <c r="AJ16" s="2"/>
    </row>
    <row r="17" spans="1:36" ht="150.75" customHeight="1">
      <c r="A17" s="83"/>
      <c r="B17" s="86"/>
      <c r="C17" s="86"/>
      <c r="D17" s="95"/>
      <c r="E17" s="83"/>
      <c r="F17" s="86"/>
      <c r="G17" s="86"/>
      <c r="H17" s="86"/>
      <c r="I17" s="86"/>
      <c r="J17" s="27" t="s">
        <v>75</v>
      </c>
      <c r="K17" s="28" t="s">
        <v>76</v>
      </c>
      <c r="L17" s="29">
        <f>IF(K17="ADECUADO",15,IF(K17="INADECUADO",0,""))</f>
        <v>15</v>
      </c>
      <c r="M17" s="107"/>
      <c r="N17" s="86"/>
      <c r="O17" s="86"/>
      <c r="P17" s="86"/>
      <c r="Q17" s="88"/>
      <c r="R17" s="86"/>
      <c r="S17" s="86"/>
      <c r="T17" s="86"/>
      <c r="U17" s="86"/>
      <c r="V17" s="95"/>
      <c r="W17" s="86"/>
      <c r="X17" s="95"/>
      <c r="Y17" s="37"/>
      <c r="Z17" s="83"/>
      <c r="AA17" s="86"/>
      <c r="AB17" s="86"/>
      <c r="AC17" s="95"/>
      <c r="AD17" s="86"/>
      <c r="AE17" s="2"/>
      <c r="AF17" s="185"/>
      <c r="AG17" s="185"/>
      <c r="AH17" s="2"/>
      <c r="AI17" s="2"/>
      <c r="AJ17" s="2"/>
    </row>
    <row r="18" spans="1:36" ht="150.75" customHeight="1">
      <c r="A18" s="83"/>
      <c r="B18" s="86"/>
      <c r="C18" s="86"/>
      <c r="D18" s="95"/>
      <c r="E18" s="83"/>
      <c r="F18" s="86"/>
      <c r="G18" s="86"/>
      <c r="H18" s="86"/>
      <c r="I18" s="86"/>
      <c r="J18" s="30" t="s">
        <v>77</v>
      </c>
      <c r="K18" s="28" t="s">
        <v>78</v>
      </c>
      <c r="L18" s="29">
        <f>IF(K18="OPORTUNA",15,IF(K18="INOPORTUNA",0,""))</f>
        <v>15</v>
      </c>
      <c r="M18" s="107"/>
      <c r="N18" s="86"/>
      <c r="O18" s="88"/>
      <c r="P18" s="86"/>
      <c r="Q18" s="31" t="s">
        <v>79</v>
      </c>
      <c r="R18" s="86"/>
      <c r="S18" s="86"/>
      <c r="T18" s="86"/>
      <c r="U18" s="86"/>
      <c r="V18" s="95"/>
      <c r="W18" s="86"/>
      <c r="X18" s="95"/>
      <c r="Y18" s="37"/>
      <c r="Z18" s="83"/>
      <c r="AA18" s="86"/>
      <c r="AB18" s="86"/>
      <c r="AC18" s="95"/>
      <c r="AD18" s="86"/>
      <c r="AE18" s="2"/>
      <c r="AF18" s="185"/>
      <c r="AG18" s="185"/>
      <c r="AH18" s="2"/>
      <c r="AI18" s="2"/>
      <c r="AJ18" s="2"/>
    </row>
    <row r="19" spans="1:36" ht="150.75" customHeight="1">
      <c r="A19" s="83"/>
      <c r="B19" s="86"/>
      <c r="C19" s="86"/>
      <c r="D19" s="95"/>
      <c r="E19" s="83"/>
      <c r="F19" s="86"/>
      <c r="G19" s="86"/>
      <c r="H19" s="86"/>
      <c r="I19" s="86"/>
      <c r="J19" s="27" t="s">
        <v>80</v>
      </c>
      <c r="K19" s="28" t="s">
        <v>81</v>
      </c>
      <c r="L19" s="29">
        <f>IF(K19="PREVENIR",15,IF(K19="DETECTAR",10,IF(K19="NO ES UN CONTROL",0,"")))</f>
        <v>10</v>
      </c>
      <c r="M19" s="110" t="str">
        <f>IF(M16&lt;86,"DÉBIL",IF(M16&lt;96,"MODERADO",IF(M16&lt;101,"FUERTE","")))</f>
        <v>MODERADO</v>
      </c>
      <c r="N19" s="86"/>
      <c r="O19" s="111" t="str">
        <f>IF(AND(M19="FUERTE",N16="FUERTE (SIEMPRE SE EJECUTA)"),"FUERTE",IF(OR(M19="DÉBIL",N16="DÉBIL (NO SE EJECUTA)"),"DÉBIL",IF(OR(M19="MODERADO",N16="MODERADO (ALGUNAS VECES)"),"MODERADO")))</f>
        <v>MODERADO</v>
      </c>
      <c r="P19" s="86"/>
      <c r="Q19" s="105">
        <f>IF(AND($O$19="FUERTE",$Q$16="DIRECTAMENTE"),2,IF(AND($O$19="FUERTE",$Q$16="DIRECTAMENTE"),2,IF(AND($O$19="FUERTE",$Q$16="DIRECTAMENTE"),2,IF(AND($O$19="FUERTE",$Q$16="NO DISMINUYE"),0,IF(AND($O$19="MODERADO",$Q$16="DIRECTAMENTE"),1,IF(AND($O$19="MODERADO",$Q$16="DIRECTAMENTE"),1,IF(AND($O$19="MODERADO",$Q$16="DIRECTAMENTE"),1,IF(AND($O$19="MODERADO",$Q$16="NO DISMINUYE"),0,"N/A"))))))))</f>
        <v>1</v>
      </c>
      <c r="R19" s="86"/>
      <c r="S19" s="86"/>
      <c r="T19" s="86"/>
      <c r="U19" s="86"/>
      <c r="V19" s="127" t="s">
        <v>111</v>
      </c>
      <c r="W19" s="86"/>
      <c r="X19" s="127" t="s">
        <v>83</v>
      </c>
      <c r="Y19" s="32"/>
      <c r="Z19" s="83"/>
      <c r="AA19" s="86"/>
      <c r="AB19" s="86"/>
      <c r="AC19" s="95"/>
      <c r="AD19" s="86"/>
      <c r="AE19" s="2"/>
      <c r="AF19" s="185"/>
      <c r="AG19" s="185"/>
      <c r="AH19" s="2"/>
      <c r="AI19" s="2"/>
      <c r="AJ19" s="2"/>
    </row>
    <row r="20" spans="1:36" ht="150.75" customHeight="1">
      <c r="A20" s="83"/>
      <c r="B20" s="86"/>
      <c r="C20" s="86"/>
      <c r="D20" s="95"/>
      <c r="E20" s="83"/>
      <c r="F20" s="86"/>
      <c r="G20" s="86"/>
      <c r="H20" s="86"/>
      <c r="I20" s="86"/>
      <c r="J20" s="27" t="s">
        <v>86</v>
      </c>
      <c r="K20" s="28" t="s">
        <v>87</v>
      </c>
      <c r="L20" s="29">
        <f>IF(K20="CONFIABLE",15,IF(K20="NO CONFIABLE",0,""))</f>
        <v>15</v>
      </c>
      <c r="M20" s="107"/>
      <c r="N20" s="86"/>
      <c r="O20" s="86"/>
      <c r="P20" s="86"/>
      <c r="Q20" s="86"/>
      <c r="R20" s="86"/>
      <c r="S20" s="86"/>
      <c r="T20" s="86"/>
      <c r="U20" s="86"/>
      <c r="V20" s="128"/>
      <c r="W20" s="86"/>
      <c r="X20" s="128"/>
      <c r="Y20" s="32"/>
      <c r="Z20" s="83"/>
      <c r="AA20" s="86"/>
      <c r="AB20" s="86"/>
      <c r="AC20" s="95"/>
      <c r="AD20" s="86"/>
      <c r="AE20" s="2"/>
      <c r="AF20" s="185"/>
      <c r="AG20" s="185"/>
      <c r="AH20" s="2"/>
      <c r="AI20" s="2"/>
      <c r="AJ20" s="2"/>
    </row>
    <row r="21" spans="1:36" ht="150.75" customHeight="1">
      <c r="A21" s="83"/>
      <c r="B21" s="86"/>
      <c r="C21" s="86"/>
      <c r="D21" s="95"/>
      <c r="E21" s="83"/>
      <c r="F21" s="86"/>
      <c r="G21" s="86"/>
      <c r="H21" s="86"/>
      <c r="I21" s="86"/>
      <c r="J21" s="27" t="s">
        <v>90</v>
      </c>
      <c r="K21" s="28" t="s">
        <v>91</v>
      </c>
      <c r="L21" s="29">
        <f>IF(K21="SE INVESTIGAN Y SE RESUELVEN OPORTUNAMENTE",15,IF(K21="NO SE INVESTIGAN Y SE RESUELVEN OPORTUNAMENTE",0,""))</f>
        <v>15</v>
      </c>
      <c r="M21" s="107"/>
      <c r="N21" s="86"/>
      <c r="O21" s="86"/>
      <c r="P21" s="86"/>
      <c r="Q21" s="86"/>
      <c r="R21" s="86"/>
      <c r="S21" s="86"/>
      <c r="T21" s="86"/>
      <c r="U21" s="86"/>
      <c r="V21" s="182" t="s">
        <v>94</v>
      </c>
      <c r="W21" s="86"/>
      <c r="X21" s="132" t="s">
        <v>132</v>
      </c>
      <c r="Y21" s="37"/>
      <c r="Z21" s="83"/>
      <c r="AA21" s="86"/>
      <c r="AB21" s="86"/>
      <c r="AC21" s="95"/>
      <c r="AD21" s="86"/>
      <c r="AE21" s="2"/>
      <c r="AF21" s="185"/>
      <c r="AG21" s="185"/>
      <c r="AH21" s="2"/>
      <c r="AI21" s="2"/>
      <c r="AJ21" s="2"/>
    </row>
    <row r="22" spans="1:36" ht="150.75" customHeight="1">
      <c r="A22" s="162"/>
      <c r="B22" s="166"/>
      <c r="C22" s="166"/>
      <c r="D22" s="160"/>
      <c r="E22" s="162"/>
      <c r="F22" s="166"/>
      <c r="G22" s="166"/>
      <c r="H22" s="166"/>
      <c r="I22" s="166"/>
      <c r="J22" s="56" t="s">
        <v>115</v>
      </c>
      <c r="K22" s="48" t="s">
        <v>116</v>
      </c>
      <c r="L22" s="49">
        <f>IF(K22="COMPLETA",10,IF(K22="INCOMPLETA",5,IF(K22="NO EXISTE",0,"")))</f>
        <v>10</v>
      </c>
      <c r="M22" s="174"/>
      <c r="N22" s="166"/>
      <c r="O22" s="166"/>
      <c r="P22" s="166"/>
      <c r="Q22" s="166"/>
      <c r="R22" s="166"/>
      <c r="S22" s="166"/>
      <c r="T22" s="166"/>
      <c r="U22" s="166"/>
      <c r="V22" s="160"/>
      <c r="W22" s="166"/>
      <c r="X22" s="160"/>
      <c r="Y22" s="37"/>
      <c r="Z22" s="162"/>
      <c r="AA22" s="166"/>
      <c r="AB22" s="166"/>
      <c r="AC22" s="160"/>
      <c r="AD22" s="166"/>
      <c r="AE22" s="2"/>
      <c r="AF22" s="186"/>
      <c r="AG22" s="186"/>
      <c r="AH22" s="2"/>
      <c r="AI22" s="2"/>
      <c r="AJ22" s="2"/>
    </row>
    <row r="23" spans="1:36" ht="15.75" customHeight="1"/>
    <row r="24" spans="1:36" ht="15.75" customHeight="1"/>
    <row r="25" spans="1:36" ht="15.75" customHeight="1">
      <c r="AF25" s="60"/>
    </row>
    <row r="26" spans="1:36" ht="15.75" customHeight="1"/>
    <row r="27" spans="1:36" ht="15.75" customHeight="1"/>
    <row r="28" spans="1:36" ht="15.75" customHeight="1"/>
    <row r="29" spans="1:36" ht="15.75" customHeight="1"/>
    <row r="30" spans="1:36" ht="15.75" customHeight="1"/>
    <row r="31" spans="1:36" ht="15.75" customHeight="1"/>
    <row r="32" spans="1:3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2">
    <mergeCell ref="B6:H6"/>
    <mergeCell ref="M6:N6"/>
    <mergeCell ref="B8:I8"/>
    <mergeCell ref="B9:I9"/>
    <mergeCell ref="E12:X12"/>
    <mergeCell ref="J14:J15"/>
    <mergeCell ref="K14:K15"/>
    <mergeCell ref="L14:L15"/>
    <mergeCell ref="M14:M15"/>
    <mergeCell ref="P14:P15"/>
    <mergeCell ref="N14:N15"/>
    <mergeCell ref="O14:O15"/>
    <mergeCell ref="Z12:AD14"/>
    <mergeCell ref="AF12:AG14"/>
    <mergeCell ref="W14:X14"/>
    <mergeCell ref="T13:X13"/>
    <mergeCell ref="Q14:Q15"/>
    <mergeCell ref="M16:M18"/>
    <mergeCell ref="N16:N22"/>
    <mergeCell ref="P16:P22"/>
    <mergeCell ref="R16:R22"/>
    <mergeCell ref="M19:M22"/>
    <mergeCell ref="Q19:Q22"/>
    <mergeCell ref="Q16:Q17"/>
    <mergeCell ref="O16:O18"/>
    <mergeCell ref="O19:O22"/>
    <mergeCell ref="X16:X18"/>
    <mergeCell ref="X19:X20"/>
    <mergeCell ref="V21:V22"/>
    <mergeCell ref="X21:X22"/>
    <mergeCell ref="S16:S22"/>
    <mergeCell ref="T16:T22"/>
    <mergeCell ref="U16:U22"/>
    <mergeCell ref="W16:W22"/>
    <mergeCell ref="Z16:Z22"/>
    <mergeCell ref="AA16:AA22"/>
    <mergeCell ref="V19:V20"/>
    <mergeCell ref="A1:A4"/>
    <mergeCell ref="B1:AC2"/>
    <mergeCell ref="E13:H13"/>
    <mergeCell ref="I13:Q13"/>
    <mergeCell ref="R14:R15"/>
    <mergeCell ref="T14:T15"/>
    <mergeCell ref="U14:U15"/>
    <mergeCell ref="V14:V15"/>
    <mergeCell ref="V16:V18"/>
    <mergeCell ref="C16:C22"/>
    <mergeCell ref="D16:D22"/>
    <mergeCell ref="E16:E22"/>
    <mergeCell ref="F16:F22"/>
    <mergeCell ref="AD1:AF1"/>
    <mergeCell ref="AD2:AF2"/>
    <mergeCell ref="B3:AC4"/>
    <mergeCell ref="AD3:AF3"/>
    <mergeCell ref="AD4:AF4"/>
    <mergeCell ref="G16:G22"/>
    <mergeCell ref="H16:H22"/>
    <mergeCell ref="I16:I22"/>
    <mergeCell ref="A12:D12"/>
    <mergeCell ref="A13:A15"/>
    <mergeCell ref="B13:B15"/>
    <mergeCell ref="C13:C15"/>
    <mergeCell ref="D13:D15"/>
    <mergeCell ref="A16:A22"/>
    <mergeCell ref="B16:B22"/>
    <mergeCell ref="E14:H14"/>
    <mergeCell ref="I14:I15"/>
    <mergeCell ref="AB16:AB22"/>
    <mergeCell ref="AC16:AC22"/>
    <mergeCell ref="AD16:AD22"/>
    <mergeCell ref="AF16:AF22"/>
    <mergeCell ref="AG16:AG22"/>
  </mergeCells>
  <conditionalFormatting sqref="H16:H22">
    <cfRule type="containsText" dxfId="5" priority="1" operator="containsText" text="EXTREMO">
      <formula>NOT(ISERROR(SEARCH(("EXTREMO"),(H16))))</formula>
    </cfRule>
  </conditionalFormatting>
  <conditionalFormatting sqref="H16:H22">
    <cfRule type="containsText" dxfId="4" priority="2" operator="containsText" text="ALTO">
      <formula>NOT(ISERROR(SEARCH(("ALTO"),(H16))))</formula>
    </cfRule>
  </conditionalFormatting>
  <conditionalFormatting sqref="H16:H22">
    <cfRule type="containsText" dxfId="3" priority="3" operator="containsText" text="MODERADO">
      <formula>NOT(ISERROR(SEARCH(("MODERADO"),(H16))))</formula>
    </cfRule>
  </conditionalFormatting>
  <conditionalFormatting sqref="T16:T22">
    <cfRule type="containsText" dxfId="2" priority="4" operator="containsText" text="EXTREMO">
      <formula>NOT(ISERROR(SEARCH(("EXTREMO"),(T16))))</formula>
    </cfRule>
  </conditionalFormatting>
  <conditionalFormatting sqref="T16:T22">
    <cfRule type="containsText" dxfId="1" priority="5" operator="containsText" text="ALTO">
      <formula>NOT(ISERROR(SEARCH(("ALTO"),(T16))))</formula>
    </cfRule>
  </conditionalFormatting>
  <conditionalFormatting sqref="T16:T22">
    <cfRule type="containsText" dxfId="0" priority="6" operator="containsText" text="MODERADO">
      <formula>NOT(ISERROR(SEARCH(("MODERADO"),(T16))))</formula>
    </cfRule>
  </conditionalFormatting>
  <dataValidations count="2">
    <dataValidation type="list" allowBlank="1" showErrorMessage="1" sqref="Q16" xr:uid="{00000000-0002-0000-0600-000000000000}">
      <formula1>$AE$19:$AE$21</formula1>
    </dataValidation>
    <dataValidation type="list" allowBlank="1" showErrorMessage="1" sqref="N16" xr:uid="{00000000-0002-0000-0600-00000A000000}">
      <formula1>$AE$14:$AF$14</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600-000001000000}">
          <x14:formula1>
            <xm:f>#REF!</xm:f>
          </x14:formula1>
          <xm:sqref>K18</xm:sqref>
        </x14:dataValidation>
        <x14:dataValidation type="list" allowBlank="1" showErrorMessage="1" xr:uid="{00000000-0002-0000-0600-000002000000}">
          <x14:formula1>
            <xm:f>#REF!</xm:f>
          </x14:formula1>
          <xm:sqref>F16</xm:sqref>
        </x14:dataValidation>
        <x14:dataValidation type="list" allowBlank="1" showErrorMessage="1" xr:uid="{00000000-0002-0000-0600-000003000000}">
          <x14:formula1>
            <xm:f>#REF!</xm:f>
          </x14:formula1>
          <xm:sqref>K17</xm:sqref>
        </x14:dataValidation>
        <x14:dataValidation type="list" allowBlank="1" showErrorMessage="1" xr:uid="{00000000-0002-0000-0600-000004000000}">
          <x14:formula1>
            <xm:f>#REF!</xm:f>
          </x14:formula1>
          <xm:sqref>K21</xm:sqref>
        </x14:dataValidation>
        <x14:dataValidation type="list" allowBlank="1" showErrorMessage="1" xr:uid="{00000000-0002-0000-0600-000005000000}">
          <x14:formula1>
            <xm:f>#REF!</xm:f>
          </x14:formula1>
          <xm:sqref>V21</xm:sqref>
        </x14:dataValidation>
        <x14:dataValidation type="list" allowBlank="1" showErrorMessage="1" xr:uid="{00000000-0002-0000-0600-000006000000}">
          <x14:formula1>
            <xm:f>#REF!</xm:f>
          </x14:formula1>
          <xm:sqref>U16</xm:sqref>
        </x14:dataValidation>
        <x14:dataValidation type="list" allowBlank="1" showErrorMessage="1" xr:uid="{00000000-0002-0000-0600-000007000000}">
          <x14:formula1>
            <xm:f>#REF!</xm:f>
          </x14:formula1>
          <xm:sqref>K20</xm:sqref>
        </x14:dataValidation>
        <x14:dataValidation type="list" allowBlank="1" showErrorMessage="1" xr:uid="{00000000-0002-0000-0600-000008000000}">
          <x14:formula1>
            <xm:f>#REF!</xm:f>
          </x14:formula1>
          <xm:sqref>K22</xm:sqref>
        </x14:dataValidation>
        <x14:dataValidation type="list" allowBlank="1" showErrorMessage="1" xr:uid="{00000000-0002-0000-0600-000009000000}">
          <x14:formula1>
            <xm:f>#REF!</xm:f>
          </x14:formula1>
          <xm:sqref>K16</xm:sqref>
        </x14:dataValidation>
        <x14:dataValidation type="list" allowBlank="1" showErrorMessage="1" xr:uid="{00000000-0002-0000-0600-00000B000000}">
          <x14:formula1>
            <xm:f>#REF!</xm:f>
          </x14:formula1>
          <xm:sqref>K19</xm:sqref>
        </x14:dataValidation>
        <x14:dataValidation type="list" allowBlank="1" showErrorMessage="1" xr:uid="{00000000-0002-0000-0600-00000C000000}">
          <x14:formula1>
            <xm:f>#REF!</xm:f>
          </x14:formula1>
          <xm:sqref>E16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E1EA66CDFBEB943AC5D941CA9D16E43" ma:contentTypeVersion="14" ma:contentTypeDescription="Crear nuevo documento." ma:contentTypeScope="" ma:versionID="7002677efe90d45c96713576204f8faf">
  <xsd:schema xmlns:xsd="http://www.w3.org/2001/XMLSchema" xmlns:xs="http://www.w3.org/2001/XMLSchema" xmlns:p="http://schemas.microsoft.com/office/2006/metadata/properties" xmlns:ns2="4bc649f1-e7f9-468c-8412-068dfd45bb2d" xmlns:ns3="88415ba3-4c0e-4d95-9566-b4e76717e711" targetNamespace="http://schemas.microsoft.com/office/2006/metadata/properties" ma:root="true" ma:fieldsID="8fd5d08952aaf2c019c54f619c8d58b1" ns2:_="" ns3:_="">
    <xsd:import namespace="4bc649f1-e7f9-468c-8412-068dfd45bb2d"/>
    <xsd:import namespace="88415ba3-4c0e-4d95-9566-b4e76717e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649f1-e7f9-468c-8412-068dfd45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415ba3-4c0e-4d95-9566-b4e76717e71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87e9c04-9322-4f02-85cd-322a08f0d447}" ma:internalName="TaxCatchAll" ma:showField="CatchAllData" ma:web="88415ba3-4c0e-4d95-9566-b4e76717e7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c649f1-e7f9-468c-8412-068dfd45bb2d">
      <Terms xmlns="http://schemas.microsoft.com/office/infopath/2007/PartnerControls"/>
    </lcf76f155ced4ddcb4097134ff3c332f>
    <TaxCatchAll xmlns="88415ba3-4c0e-4d95-9566-b4e76717e711" xsi:nil="true"/>
  </documentManagement>
</p:properties>
</file>

<file path=customXml/itemProps1.xml><?xml version="1.0" encoding="utf-8"?>
<ds:datastoreItem xmlns:ds="http://schemas.openxmlformats.org/officeDocument/2006/customXml" ds:itemID="{1D806C66-6FED-4A1E-B7D3-8C69A788E6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c649f1-e7f9-468c-8412-068dfd45bb2d"/>
    <ds:schemaRef ds:uri="88415ba3-4c0e-4d95-9566-b4e76717e7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9BB5E3-3D43-444E-9120-FCF287606B1D}">
  <ds:schemaRefs>
    <ds:schemaRef ds:uri="http://schemas.microsoft.com/sharepoint/v3/contenttype/forms"/>
  </ds:schemaRefs>
</ds:datastoreItem>
</file>

<file path=customXml/itemProps3.xml><?xml version="1.0" encoding="utf-8"?>
<ds:datastoreItem xmlns:ds="http://schemas.openxmlformats.org/officeDocument/2006/customXml" ds:itemID="{8CF2FC90-0818-4354-8C93-7AF45D35CFCB}">
  <ds:schemaRefs>
    <ds:schemaRef ds:uri="http://schemas.microsoft.com/office/2006/metadata/properties"/>
    <ds:schemaRef ds:uri="http://schemas.microsoft.com/office/infopath/2007/PartnerControls"/>
    <ds:schemaRef ds:uri="4bc649f1-e7f9-468c-8412-068dfd45bb2d"/>
    <ds:schemaRef ds:uri="88415ba3-4c0e-4d95-9566-b4e76717e7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 1</vt:lpstr>
      <vt:lpstr>Riesgo 2</vt:lpstr>
      <vt:lpstr>Riesgo 3</vt:lpstr>
      <vt:lpstr>Riesgo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CARLOS ANDRES GUERRA</cp:lastModifiedBy>
  <cp:revision/>
  <dcterms:created xsi:type="dcterms:W3CDTF">2020-01-16T20:08:19Z</dcterms:created>
  <dcterms:modified xsi:type="dcterms:W3CDTF">2025-01-14T23:07:03Z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0x010100BE1EA66CDFBEB943AC5D941CA9D16E43</vt:lpwstr>
  </property>
  <property fmtid="{D5CDD505-2E9C-101B-9397-08002B2CF9AE}" pid="3" name="MediaServiceImageTags">
    <vt:lpwstr/>
  </property>
</Properties>
</file>